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工作表1!$A$2:$L$28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E10" i="2"/>
  <c r="E11" i="2"/>
  <c r="E12" i="2"/>
  <c r="D10" i="2"/>
  <c r="D11" i="2"/>
  <c r="D12" i="2"/>
  <c r="C9" i="2"/>
  <c r="C10" i="2"/>
  <c r="C11" i="2"/>
  <c r="C12" i="2"/>
  <c r="B10" i="2"/>
  <c r="B11" i="2"/>
  <c r="B12" i="2"/>
  <c r="D9" i="2" l="1"/>
  <c r="E9" i="2"/>
  <c r="F9" i="2"/>
  <c r="B4" i="2" l="1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F3" i="2"/>
  <c r="E3" i="2"/>
  <c r="D3" i="2"/>
  <c r="C3" i="2"/>
  <c r="B3" i="2"/>
  <c r="B9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J19" i="1" l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L4" i="1" l="1"/>
  <c r="L8" i="1"/>
  <c r="L12" i="1"/>
  <c r="L16" i="1"/>
  <c r="L20" i="1"/>
  <c r="L24" i="1"/>
  <c r="L28" i="1"/>
  <c r="L9" i="1"/>
  <c r="L13" i="1"/>
  <c r="L17" i="1"/>
  <c r="L21" i="1"/>
  <c r="L25" i="1"/>
  <c r="L3" i="1"/>
  <c r="L15" i="1"/>
  <c r="L23" i="1"/>
  <c r="L5" i="1"/>
  <c r="L6" i="1"/>
  <c r="L10" i="1"/>
  <c r="L14" i="1"/>
  <c r="L18" i="1"/>
  <c r="L22" i="1"/>
  <c r="L26" i="1"/>
  <c r="L11" i="1"/>
  <c r="L19" i="1"/>
  <c r="L27" i="1"/>
  <c r="L7" i="1"/>
</calcChain>
</file>

<file path=xl/sharedStrings.xml><?xml version="1.0" encoding="utf-8"?>
<sst xmlns="http://schemas.openxmlformats.org/spreadsheetml/2006/main" count="47" uniqueCount="46">
  <si>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</si>
  <si>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</si>
  <si>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</si>
  <si>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</si>
  <si>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</si>
  <si>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安順國中107學年度第二次段考106班成績一覽表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</si>
  <si>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</si>
  <si>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</si>
  <si>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</si>
  <si>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</si>
  <si>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</si>
  <si>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</si>
  <si>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</si>
  <si>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</si>
  <si>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</si>
  <si>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</si>
  <si>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</si>
  <si>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</si>
  <si>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</si>
  <si>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</si>
  <si>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</si>
  <si>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</si>
  <si>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謝閔宏</t>
    <phoneticPr fontId="1" type="noConversion"/>
  </si>
  <si>
    <t>何姍珊</t>
    <phoneticPr fontId="1" type="noConversion"/>
  </si>
  <si>
    <t>李沛蓁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</si>
  <si>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</si>
  <si>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</si>
  <si>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</si>
  <si>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趙珮妤</t>
    <phoneticPr fontId="1" type="noConversion"/>
  </si>
  <si>
    <t>蔡沂靜</t>
    <phoneticPr fontId="1" type="noConversion"/>
  </si>
  <si>
    <t>顏睿嫺</t>
    <phoneticPr fontId="1" type="noConversion"/>
  </si>
  <si>
    <t>許佳筠</t>
    <phoneticPr fontId="1" type="noConversion"/>
  </si>
  <si>
    <t>李愷勳</t>
    <phoneticPr fontId="1" type="noConversion"/>
  </si>
  <si>
    <t>高繡棋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</si>
  <si>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</si>
  <si>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</si>
  <si>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</si>
  <si>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英文</t>
    <phoneticPr fontId="1" type="noConversion"/>
  </si>
  <si>
    <t>國文</t>
    <phoneticPr fontId="1" type="noConversion"/>
  </si>
  <si>
    <t>參賽學生資料</t>
    <phoneticPr fontId="1" type="noConversion"/>
  </si>
  <si>
    <t xml:space="preserve"> 國文</t>
    <phoneticPr fontId="1" type="noConversion"/>
  </si>
  <si>
    <t xml:space="preserve"> 數學</t>
    <phoneticPr fontId="1" type="noConversion"/>
  </si>
  <si>
    <t xml:space="preserve"> 歷史</t>
    <phoneticPr fontId="1" type="noConversion"/>
  </si>
  <si>
    <t>座號</t>
    <phoneticPr fontId="1" type="noConversion"/>
  </si>
  <si>
    <t xml:space="preserve"> 班排</t>
    <phoneticPr fontId="1" type="noConversion"/>
  </si>
  <si>
    <t>林潔靜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</si>
</sst>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5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ont="1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0" fillId="14" borderId="0" xfId="0" applyFont="1" applyFill="1">
      <alignment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  <xf numFmtId="0" fontId="0" fillId="17" borderId="0" xfId="0" applyFill="1">
      <alignment vertical="center"/>
    </xf>
    <xf numFmtId="0" fontId="0" fillId="18" borderId="0" xfId="0" applyFill="1">
      <alignment vertical="center"/>
    </xf>
    <xf numFmtId="0" fontId="3" fillId="18" borderId="0" xfId="0" applyFont="1" applyFill="1">
      <alignment vertical="center"/>
    </xf>
    <xf numFmtId="0" fontId="0" fillId="18" borderId="0" xfId="0" applyFont="1" applyFill="1">
      <alignment vertical="center"/>
    </xf>
    <xf numFmtId="0" fontId="0" fillId="19" borderId="0" xfId="0" applyFill="1">
      <alignment vertical="center"/>
    </xf>
    <xf numFmtId="0" fontId="0" fillId="20" borderId="0" xfId="0" applyFill="1">
      <alignment vertical="center"/>
    </xf>
    <xf numFmtId="0" fontId="6" fillId="3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00"/>
      <color rgb="FF9999FF"/>
      <color rgb="FF800000"/>
      <color rgb="FFFF5050"/>
      <color rgb="FFFF9966"/>
      <color rgb="FFFF6699"/>
      <color rgb="FFFF0066"/>
      <color rgb="FF669900"/>
      <color rgb="FF99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B21" sqref="B21"/>
    </sheetView>
  </sheetViews>
  <sheetFormatPr defaultRowHeight="16.2"/>
  <cols>
    <col min="1" max="1" width="5.33203125" customWidth="1"/>
    <col min="2" max="2" width="7.44140625" bestFit="1" customWidth="1"/>
    <col min="3" max="3" width="5.44140625" bestFit="1" customWidth="1"/>
    <col min="4" max="4" width="5.44140625" customWidth="1"/>
    <col min="5" max="9" width="5.44140625" bestFit="1" customWidth="1"/>
    <col min="10" max="10" width="5.21875" customWidth="1"/>
    <col min="11" max="11" width="5.44140625" bestFit="1" customWidth="1"/>
    <col min="12" max="12" width="5.6640625" customWidth="1"/>
  </cols>
  <sheetData>
    <row r="1" spans="1:13">
      <c r="A1" s="26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>
      <c r="A2" s="19" t="s">
        <v>0</v>
      </c>
      <c r="B2" s="19" t="s">
        <v>1</v>
      </c>
      <c r="C2" s="19" t="s">
        <v>2</v>
      </c>
      <c r="D2" s="19" t="s">
        <v>37</v>
      </c>
      <c r="E2" s="19" t="s">
        <v>3</v>
      </c>
      <c r="F2" s="19" t="s">
        <v>4</v>
      </c>
      <c r="G2" s="19" t="s">
        <v>6</v>
      </c>
      <c r="H2" s="19" t="s">
        <v>7</v>
      </c>
      <c r="I2" s="19" t="s">
        <v>8</v>
      </c>
      <c r="J2" s="19" t="s">
        <v>34</v>
      </c>
      <c r="K2" s="19" t="s">
        <v>35</v>
      </c>
      <c r="L2" s="19" t="s">
        <v>36</v>
      </c>
      <c r="M2" s="19" t="s">
        <v>38</v>
      </c>
    </row>
    <row r="3" spans="1:13" ht="15.75" customHeight="1">
      <c r="A3" s="6">
        <v>1</v>
      </c>
      <c r="B3" s="5" t="s">
        <v>9</v>
      </c>
      <c r="C3" s="20">
        <v>79</v>
      </c>
      <c r="D3" s="15">
        <v>56</v>
      </c>
      <c r="E3" s="14">
        <v>81</v>
      </c>
      <c r="F3" s="13">
        <v>74</v>
      </c>
      <c r="G3" s="2">
        <v>62</v>
      </c>
      <c r="H3" s="11">
        <v>87</v>
      </c>
      <c r="I3" s="9">
        <v>86</v>
      </c>
      <c r="J3" s="10">
        <f t="shared" ref="J3:J28" si="0">SUM(C3:I3)</f>
        <v>525</v>
      </c>
      <c r="K3" s="8">
        <f t="shared" ref="K3:K28" si="1">AVERAGE(C3:I3)</f>
        <v>75</v>
      </c>
      <c r="L3" s="7">
        <f>RANK(J3,$J$3:$J$28)</f>
        <v>12</v>
      </c>
      <c r="M3" s="18" t="str">
        <f>IF(C3&lt;60,"不及格","及格")</f>
        <v>及格</v>
      </c>
    </row>
    <row r="4" spans="1:13">
      <c r="A4" s="6">
        <v>1</v>
      </c>
      <c r="B4" s="5" t="s">
        <v>10</v>
      </c>
      <c r="C4" s="20">
        <v>65</v>
      </c>
      <c r="D4" s="15">
        <v>36</v>
      </c>
      <c r="E4" s="14">
        <v>51</v>
      </c>
      <c r="F4" s="13">
        <v>82</v>
      </c>
      <c r="G4" s="2">
        <v>76</v>
      </c>
      <c r="H4" s="11">
        <v>73</v>
      </c>
      <c r="I4" s="9">
        <v>78</v>
      </c>
      <c r="J4" s="10">
        <f t="shared" si="0"/>
        <v>461</v>
      </c>
      <c r="K4" s="8">
        <f t="shared" si="1"/>
        <v>65.857142857142861</v>
      </c>
      <c r="L4" s="7">
        <f t="shared" ref="L4:L28" si="2">RANK(J4,$J$3:$J$28)</f>
        <v>20</v>
      </c>
      <c r="M4" s="18" t="str">
        <f t="shared" ref="M4:M28" si="3">IF(C4&lt;60,"不及格","及格")</f>
        <v>及格</v>
      </c>
    </row>
    <row r="5" spans="1:13">
      <c r="A5" s="7">
        <v>3</v>
      </c>
      <c r="B5" s="6" t="s">
        <v>11</v>
      </c>
      <c r="C5" s="5">
        <v>82</v>
      </c>
      <c r="D5" s="20">
        <v>54</v>
      </c>
      <c r="E5" s="15">
        <v>74</v>
      </c>
      <c r="F5" s="14">
        <v>82</v>
      </c>
      <c r="G5" s="13">
        <v>74</v>
      </c>
      <c r="H5" s="2">
        <v>76</v>
      </c>
      <c r="I5" s="11">
        <v>95</v>
      </c>
      <c r="J5" s="9">
        <f t="shared" si="0"/>
        <v>537</v>
      </c>
      <c r="K5" s="10">
        <f t="shared" si="1"/>
        <v>76.714285714285708</v>
      </c>
      <c r="L5" s="24">
        <f t="shared" si="2"/>
        <v>10</v>
      </c>
      <c r="M5" s="7" t="str">
        <f t="shared" si="3"/>
        <v>及格</v>
      </c>
    </row>
    <row r="6" spans="1:13">
      <c r="A6" s="7">
        <v>4</v>
      </c>
      <c r="B6" s="6" t="s">
        <v>12</v>
      </c>
      <c r="C6" s="5">
        <v>75</v>
      </c>
      <c r="D6" s="20">
        <v>87</v>
      </c>
      <c r="E6" s="15">
        <v>89</v>
      </c>
      <c r="F6" s="14">
        <v>87</v>
      </c>
      <c r="G6" s="13">
        <v>75</v>
      </c>
      <c r="H6" s="2">
        <v>86</v>
      </c>
      <c r="I6" s="11">
        <v>58</v>
      </c>
      <c r="J6" s="9">
        <f t="shared" si="0"/>
        <v>557</v>
      </c>
      <c r="K6" s="10">
        <f t="shared" si="1"/>
        <v>79.571428571428569</v>
      </c>
      <c r="L6" s="24">
        <f t="shared" si="2"/>
        <v>8</v>
      </c>
      <c r="M6" s="7" t="str">
        <f t="shared" si="3"/>
        <v>及格</v>
      </c>
    </row>
    <row r="7" spans="1:13">
      <c r="A7" s="8">
        <v>5</v>
      </c>
      <c r="B7" s="7" t="s">
        <v>13</v>
      </c>
      <c r="C7" s="6">
        <v>64</v>
      </c>
      <c r="D7" s="1">
        <v>37</v>
      </c>
      <c r="E7" s="20">
        <v>54</v>
      </c>
      <c r="F7" s="15">
        <v>64</v>
      </c>
      <c r="G7" s="14">
        <v>62</v>
      </c>
      <c r="H7" s="13">
        <v>54</v>
      </c>
      <c r="I7" s="2">
        <v>38</v>
      </c>
      <c r="J7" s="11">
        <f t="shared" si="0"/>
        <v>373</v>
      </c>
      <c r="K7" s="9">
        <f t="shared" si="1"/>
        <v>53.285714285714285</v>
      </c>
      <c r="L7" s="10">
        <f t="shared" si="2"/>
        <v>25</v>
      </c>
      <c r="M7" s="24" t="str">
        <f t="shared" si="3"/>
        <v>及格</v>
      </c>
    </row>
    <row r="8" spans="1:13">
      <c r="A8" s="8">
        <v>6</v>
      </c>
      <c r="B8" s="7" t="s">
        <v>14</v>
      </c>
      <c r="C8" s="6">
        <v>86</v>
      </c>
      <c r="D8" s="1">
        <v>86</v>
      </c>
      <c r="E8" s="20">
        <v>65</v>
      </c>
      <c r="F8" s="15">
        <v>75</v>
      </c>
      <c r="G8" s="14">
        <v>84</v>
      </c>
      <c r="H8" s="13">
        <v>78</v>
      </c>
      <c r="I8" s="2">
        <v>49</v>
      </c>
      <c r="J8" s="11">
        <f t="shared" si="0"/>
        <v>523</v>
      </c>
      <c r="K8" s="9">
        <f t="shared" si="1"/>
        <v>74.714285714285708</v>
      </c>
      <c r="L8" s="10">
        <f t="shared" si="2"/>
        <v>13</v>
      </c>
      <c r="M8" s="24" t="str">
        <f t="shared" si="3"/>
        <v>及格</v>
      </c>
    </row>
    <row r="9" spans="1:13">
      <c r="A9" s="10">
        <v>7</v>
      </c>
      <c r="B9" s="8" t="s">
        <v>15</v>
      </c>
      <c r="C9" s="7">
        <v>56</v>
      </c>
      <c r="D9" s="6">
        <v>37</v>
      </c>
      <c r="E9" s="3">
        <v>45</v>
      </c>
      <c r="F9" s="20">
        <v>51</v>
      </c>
      <c r="G9" s="15">
        <v>56</v>
      </c>
      <c r="H9" s="14">
        <v>45</v>
      </c>
      <c r="I9" s="13">
        <v>54</v>
      </c>
      <c r="J9" s="2">
        <f t="shared" si="0"/>
        <v>344</v>
      </c>
      <c r="K9" s="11">
        <f t="shared" si="1"/>
        <v>49.142857142857146</v>
      </c>
      <c r="L9" s="9">
        <f t="shared" si="2"/>
        <v>26</v>
      </c>
      <c r="M9" s="10" t="str">
        <f t="shared" si="3"/>
        <v>不及格</v>
      </c>
    </row>
    <row r="10" spans="1:13">
      <c r="A10" s="10">
        <v>8</v>
      </c>
      <c r="B10" s="8" t="s">
        <v>32</v>
      </c>
      <c r="C10" s="7">
        <v>77</v>
      </c>
      <c r="D10" s="6">
        <v>97</v>
      </c>
      <c r="E10" s="3">
        <v>81</v>
      </c>
      <c r="F10" s="20">
        <v>74</v>
      </c>
      <c r="G10" s="15">
        <v>87</v>
      </c>
      <c r="H10" s="14">
        <v>94</v>
      </c>
      <c r="I10" s="13">
        <v>89</v>
      </c>
      <c r="J10" s="2">
        <f t="shared" si="0"/>
        <v>599</v>
      </c>
      <c r="K10" s="11">
        <f t="shared" si="1"/>
        <v>85.571428571428569</v>
      </c>
      <c r="L10" s="9">
        <f t="shared" si="2"/>
        <v>2</v>
      </c>
      <c r="M10" s="10" t="str">
        <f t="shared" si="3"/>
        <v>及格</v>
      </c>
    </row>
    <row r="11" spans="1:13">
      <c r="A11" s="9">
        <v>9</v>
      </c>
      <c r="B11" s="10" t="s">
        <v>16</v>
      </c>
      <c r="C11" s="8">
        <v>92</v>
      </c>
      <c r="D11" s="7">
        <v>79</v>
      </c>
      <c r="E11" s="6">
        <v>86</v>
      </c>
      <c r="F11" s="1">
        <v>85</v>
      </c>
      <c r="G11" s="20">
        <v>85</v>
      </c>
      <c r="H11" s="15">
        <v>85</v>
      </c>
      <c r="I11" s="14">
        <v>75</v>
      </c>
      <c r="J11" s="13">
        <f t="shared" si="0"/>
        <v>587</v>
      </c>
      <c r="K11" s="2">
        <f t="shared" si="1"/>
        <v>83.857142857142861</v>
      </c>
      <c r="L11" s="11">
        <f t="shared" si="2"/>
        <v>4</v>
      </c>
      <c r="M11" s="9" t="str">
        <f t="shared" si="3"/>
        <v>及格</v>
      </c>
    </row>
    <row r="12" spans="1:13">
      <c r="A12" s="9">
        <v>10</v>
      </c>
      <c r="B12" s="10" t="s">
        <v>17</v>
      </c>
      <c r="C12" s="8">
        <v>65</v>
      </c>
      <c r="D12" s="7">
        <v>79</v>
      </c>
      <c r="E12" s="6">
        <v>56</v>
      </c>
      <c r="F12" s="1">
        <v>67</v>
      </c>
      <c r="G12" s="20">
        <v>64</v>
      </c>
      <c r="H12" s="15">
        <v>76</v>
      </c>
      <c r="I12" s="14">
        <v>68</v>
      </c>
      <c r="J12" s="13">
        <f t="shared" si="0"/>
        <v>475</v>
      </c>
      <c r="K12" s="2">
        <f t="shared" si="1"/>
        <v>67.857142857142861</v>
      </c>
      <c r="L12" s="11">
        <f t="shared" si="2"/>
        <v>19</v>
      </c>
      <c r="M12" s="9" t="str">
        <f t="shared" si="3"/>
        <v>及格</v>
      </c>
    </row>
    <row r="13" spans="1:13">
      <c r="A13" s="9">
        <v>11</v>
      </c>
      <c r="B13" s="9" t="s">
        <v>18</v>
      </c>
      <c r="C13" s="10">
        <v>77</v>
      </c>
      <c r="D13" s="8">
        <v>46</v>
      </c>
      <c r="E13" s="7">
        <v>97</v>
      </c>
      <c r="F13" s="6">
        <v>74</v>
      </c>
      <c r="G13" s="1">
        <v>68</v>
      </c>
      <c r="H13" s="20">
        <v>56</v>
      </c>
      <c r="I13" s="15">
        <v>95</v>
      </c>
      <c r="J13" s="14">
        <f t="shared" si="0"/>
        <v>513</v>
      </c>
      <c r="K13" s="13">
        <f t="shared" si="1"/>
        <v>73.285714285714292</v>
      </c>
      <c r="L13" s="23">
        <f t="shared" si="2"/>
        <v>17</v>
      </c>
      <c r="M13" s="11" t="str">
        <f t="shared" si="3"/>
        <v>及格</v>
      </c>
    </row>
    <row r="14" spans="1:13">
      <c r="A14" s="9">
        <v>12</v>
      </c>
      <c r="B14" s="9" t="s">
        <v>19</v>
      </c>
      <c r="C14" s="10">
        <v>89</v>
      </c>
      <c r="D14" s="8">
        <v>98</v>
      </c>
      <c r="E14" s="7">
        <v>89</v>
      </c>
      <c r="F14" s="6">
        <v>82</v>
      </c>
      <c r="G14" s="1">
        <v>85</v>
      </c>
      <c r="H14" s="21">
        <v>41</v>
      </c>
      <c r="I14" s="15">
        <v>76</v>
      </c>
      <c r="J14" s="14">
        <f t="shared" si="0"/>
        <v>560</v>
      </c>
      <c r="K14" s="13">
        <f t="shared" si="1"/>
        <v>80</v>
      </c>
      <c r="L14" s="23">
        <f t="shared" si="2"/>
        <v>6</v>
      </c>
      <c r="M14" s="11" t="str">
        <f t="shared" si="3"/>
        <v>及格</v>
      </c>
    </row>
    <row r="15" spans="1:13">
      <c r="A15" s="11">
        <v>13</v>
      </c>
      <c r="B15" s="9" t="s">
        <v>20</v>
      </c>
      <c r="C15" s="9">
        <v>71</v>
      </c>
      <c r="D15" s="10">
        <v>53</v>
      </c>
      <c r="E15" s="8">
        <v>64</v>
      </c>
      <c r="F15" s="7">
        <v>61</v>
      </c>
      <c r="G15" s="6">
        <v>56</v>
      </c>
      <c r="H15" s="4">
        <v>58</v>
      </c>
      <c r="I15" s="20">
        <v>59</v>
      </c>
      <c r="J15" s="15">
        <f t="shared" si="0"/>
        <v>422</v>
      </c>
      <c r="K15" s="14">
        <f t="shared" si="1"/>
        <v>60.285714285714285</v>
      </c>
      <c r="L15" s="13">
        <f t="shared" si="2"/>
        <v>23</v>
      </c>
      <c r="M15" s="23" t="str">
        <f t="shared" si="3"/>
        <v>及格</v>
      </c>
    </row>
    <row r="16" spans="1:13">
      <c r="A16" s="11">
        <v>14</v>
      </c>
      <c r="B16" s="9" t="s">
        <v>21</v>
      </c>
      <c r="C16" s="9">
        <v>76</v>
      </c>
      <c r="D16" s="10">
        <v>89</v>
      </c>
      <c r="E16" s="8">
        <v>83</v>
      </c>
      <c r="F16" s="7">
        <v>78</v>
      </c>
      <c r="G16" s="6">
        <v>87</v>
      </c>
      <c r="H16" s="1">
        <v>54</v>
      </c>
      <c r="I16" s="20">
        <v>83</v>
      </c>
      <c r="J16" s="15">
        <f t="shared" si="0"/>
        <v>550</v>
      </c>
      <c r="K16" s="14">
        <f t="shared" si="1"/>
        <v>78.571428571428569</v>
      </c>
      <c r="L16" s="13">
        <f t="shared" si="2"/>
        <v>9</v>
      </c>
      <c r="M16" s="23" t="str">
        <f t="shared" si="3"/>
        <v>及格</v>
      </c>
    </row>
    <row r="17" spans="1:13">
      <c r="A17" s="2">
        <v>15</v>
      </c>
      <c r="B17" s="11" t="s">
        <v>22</v>
      </c>
      <c r="C17" s="9">
        <v>49</v>
      </c>
      <c r="D17" s="9">
        <v>86</v>
      </c>
      <c r="E17" s="10">
        <v>35</v>
      </c>
      <c r="F17" s="8">
        <v>45</v>
      </c>
      <c r="G17" s="7">
        <v>52</v>
      </c>
      <c r="H17" s="6">
        <v>89</v>
      </c>
      <c r="I17" s="1">
        <v>36</v>
      </c>
      <c r="J17" s="20">
        <f t="shared" si="0"/>
        <v>392</v>
      </c>
      <c r="K17" s="15">
        <f t="shared" si="1"/>
        <v>56</v>
      </c>
      <c r="L17" s="14">
        <f t="shared" si="2"/>
        <v>24</v>
      </c>
      <c r="M17" s="13" t="str">
        <f t="shared" si="3"/>
        <v>不及格</v>
      </c>
    </row>
    <row r="18" spans="1:13">
      <c r="A18" s="2">
        <v>16</v>
      </c>
      <c r="B18" s="11" t="s">
        <v>23</v>
      </c>
      <c r="C18" s="9">
        <v>90</v>
      </c>
      <c r="D18" s="9">
        <v>45</v>
      </c>
      <c r="E18" s="10">
        <v>86</v>
      </c>
      <c r="F18" s="8">
        <v>83</v>
      </c>
      <c r="G18" s="7">
        <v>87</v>
      </c>
      <c r="H18" s="6">
        <v>58</v>
      </c>
      <c r="I18" s="1">
        <v>69</v>
      </c>
      <c r="J18" s="20">
        <f t="shared" si="0"/>
        <v>518</v>
      </c>
      <c r="K18" s="16">
        <f t="shared" si="1"/>
        <v>74</v>
      </c>
      <c r="L18" s="14">
        <f t="shared" si="2"/>
        <v>14</v>
      </c>
      <c r="M18" s="13" t="str">
        <f t="shared" si="3"/>
        <v>及格</v>
      </c>
    </row>
    <row r="19" spans="1:13">
      <c r="A19" s="12">
        <v>17</v>
      </c>
      <c r="B19" s="2" t="s">
        <v>24</v>
      </c>
      <c r="C19" s="11">
        <v>66</v>
      </c>
      <c r="D19" s="9">
        <v>48</v>
      </c>
      <c r="E19" s="9">
        <v>54</v>
      </c>
      <c r="F19" s="10">
        <v>62</v>
      </c>
      <c r="G19" s="8">
        <v>58</v>
      </c>
      <c r="H19" s="7">
        <v>89</v>
      </c>
      <c r="I19" s="6">
        <v>75</v>
      </c>
      <c r="J19" s="1">
        <f>SUM(C19:I19)</f>
        <v>452</v>
      </c>
      <c r="K19" s="22">
        <f t="shared" si="1"/>
        <v>64.571428571428569</v>
      </c>
      <c r="L19" s="15">
        <f t="shared" si="2"/>
        <v>21</v>
      </c>
      <c r="M19" s="14" t="str">
        <f t="shared" si="3"/>
        <v>及格</v>
      </c>
    </row>
    <row r="20" spans="1:13">
      <c r="A20" s="12">
        <v>18</v>
      </c>
      <c r="B20" s="2" t="s">
        <v>45</v>
      </c>
      <c r="C20" s="11">
        <v>81</v>
      </c>
      <c r="D20" s="11">
        <v>56</v>
      </c>
      <c r="E20" s="9">
        <v>75</v>
      </c>
      <c r="F20" s="10">
        <v>75</v>
      </c>
      <c r="G20" s="8">
        <v>78</v>
      </c>
      <c r="H20" s="7">
        <v>84</v>
      </c>
      <c r="I20" s="6">
        <v>87</v>
      </c>
      <c r="J20" s="1">
        <f t="shared" si="0"/>
        <v>536</v>
      </c>
      <c r="K20" s="20">
        <f t="shared" si="1"/>
        <v>76.571428571428569</v>
      </c>
      <c r="L20" s="15">
        <f t="shared" si="2"/>
        <v>11</v>
      </c>
      <c r="M20" s="14" t="str">
        <f t="shared" si="3"/>
        <v>及格</v>
      </c>
    </row>
    <row r="21" spans="1:13">
      <c r="A21" s="14">
        <v>19</v>
      </c>
      <c r="B21" s="13" t="s">
        <v>33</v>
      </c>
      <c r="C21" s="2">
        <v>78</v>
      </c>
      <c r="D21" s="2">
        <v>56</v>
      </c>
      <c r="E21" s="11">
        <v>75</v>
      </c>
      <c r="F21" s="9">
        <v>84</v>
      </c>
      <c r="G21" s="10">
        <v>76</v>
      </c>
      <c r="H21" s="8">
        <v>69</v>
      </c>
      <c r="I21" s="7">
        <v>76</v>
      </c>
      <c r="J21" s="6">
        <f t="shared" si="0"/>
        <v>514</v>
      </c>
      <c r="K21" s="1">
        <f t="shared" si="1"/>
        <v>73.428571428571431</v>
      </c>
      <c r="L21" s="20">
        <f t="shared" si="2"/>
        <v>15</v>
      </c>
      <c r="M21" s="15" t="str">
        <f t="shared" si="3"/>
        <v>及格</v>
      </c>
    </row>
    <row r="22" spans="1:13">
      <c r="A22" s="14">
        <v>20</v>
      </c>
      <c r="B22" s="13" t="s">
        <v>25</v>
      </c>
      <c r="C22" s="2">
        <v>82</v>
      </c>
      <c r="D22" s="2">
        <v>95</v>
      </c>
      <c r="E22" s="11">
        <v>87</v>
      </c>
      <c r="F22" s="9">
        <v>74</v>
      </c>
      <c r="G22" s="10">
        <v>74</v>
      </c>
      <c r="H22" s="8">
        <v>51</v>
      </c>
      <c r="I22" s="7">
        <v>95</v>
      </c>
      <c r="J22" s="6">
        <f t="shared" si="0"/>
        <v>558</v>
      </c>
      <c r="K22" s="1">
        <f t="shared" si="1"/>
        <v>79.714285714285708</v>
      </c>
      <c r="L22" s="20">
        <f t="shared" si="2"/>
        <v>7</v>
      </c>
      <c r="M22" s="15" t="str">
        <f t="shared" si="3"/>
        <v>及格</v>
      </c>
    </row>
    <row r="23" spans="1:13">
      <c r="A23" s="15">
        <v>21</v>
      </c>
      <c r="B23" s="14" t="s">
        <v>26</v>
      </c>
      <c r="C23" s="13">
        <v>67</v>
      </c>
      <c r="D23" s="13">
        <v>78</v>
      </c>
      <c r="E23" s="2">
        <v>58</v>
      </c>
      <c r="F23" s="11">
        <v>67</v>
      </c>
      <c r="G23" s="9">
        <v>72</v>
      </c>
      <c r="H23" s="10">
        <v>89</v>
      </c>
      <c r="I23" s="8">
        <v>78</v>
      </c>
      <c r="J23" s="7">
        <f t="shared" si="0"/>
        <v>509</v>
      </c>
      <c r="K23" s="6">
        <f t="shared" si="1"/>
        <v>72.714285714285708</v>
      </c>
      <c r="L23" s="1">
        <f t="shared" si="2"/>
        <v>18</v>
      </c>
      <c r="M23" s="20" t="str">
        <f t="shared" si="3"/>
        <v>及格</v>
      </c>
    </row>
    <row r="24" spans="1:13">
      <c r="A24" s="15">
        <v>22</v>
      </c>
      <c r="B24" s="14" t="s">
        <v>27</v>
      </c>
      <c r="C24" s="13">
        <v>71</v>
      </c>
      <c r="D24" s="13">
        <v>23</v>
      </c>
      <c r="E24" s="2">
        <v>64</v>
      </c>
      <c r="F24" s="11">
        <v>69</v>
      </c>
      <c r="G24" s="9">
        <v>74</v>
      </c>
      <c r="H24" s="10">
        <v>54</v>
      </c>
      <c r="I24" s="8">
        <v>79</v>
      </c>
      <c r="J24" s="7">
        <f t="shared" si="0"/>
        <v>434</v>
      </c>
      <c r="K24" s="6">
        <f t="shared" si="1"/>
        <v>62</v>
      </c>
      <c r="L24" s="1">
        <f t="shared" si="2"/>
        <v>22</v>
      </c>
      <c r="M24" s="20" t="str">
        <f t="shared" si="3"/>
        <v>及格</v>
      </c>
    </row>
    <row r="25" spans="1:13">
      <c r="A25" s="17">
        <v>23</v>
      </c>
      <c r="B25" s="15" t="s">
        <v>28</v>
      </c>
      <c r="C25" s="14">
        <v>87</v>
      </c>
      <c r="D25" s="14">
        <v>95</v>
      </c>
      <c r="E25" s="13">
        <v>86</v>
      </c>
      <c r="F25" s="2">
        <v>81</v>
      </c>
      <c r="G25" s="11">
        <v>89</v>
      </c>
      <c r="H25" s="9">
        <v>59</v>
      </c>
      <c r="I25" s="10">
        <v>69</v>
      </c>
      <c r="J25" s="8">
        <f t="shared" si="0"/>
        <v>566</v>
      </c>
      <c r="K25" s="7">
        <f t="shared" si="1"/>
        <v>80.857142857142861</v>
      </c>
      <c r="L25" s="6">
        <f t="shared" si="2"/>
        <v>5</v>
      </c>
      <c r="M25" s="25" t="str">
        <f t="shared" si="3"/>
        <v>及格</v>
      </c>
    </row>
    <row r="26" spans="1:13">
      <c r="A26" s="17">
        <v>24</v>
      </c>
      <c r="B26" s="15" t="s">
        <v>29</v>
      </c>
      <c r="C26" s="14">
        <v>92</v>
      </c>
      <c r="D26" s="14">
        <v>47</v>
      </c>
      <c r="E26" s="13">
        <v>93</v>
      </c>
      <c r="F26" s="2">
        <v>88</v>
      </c>
      <c r="G26" s="11">
        <v>94</v>
      </c>
      <c r="H26" s="9">
        <v>87</v>
      </c>
      <c r="I26" s="10">
        <v>89</v>
      </c>
      <c r="J26" s="8">
        <f t="shared" si="0"/>
        <v>590</v>
      </c>
      <c r="K26" s="7">
        <f t="shared" si="1"/>
        <v>84.285714285714292</v>
      </c>
      <c r="L26" s="6">
        <f t="shared" si="2"/>
        <v>3</v>
      </c>
      <c r="M26" s="25" t="str">
        <f t="shared" si="3"/>
        <v>及格</v>
      </c>
    </row>
    <row r="27" spans="1:13">
      <c r="A27" s="18">
        <v>25</v>
      </c>
      <c r="B27" s="17" t="s">
        <v>30</v>
      </c>
      <c r="C27" s="15">
        <v>87</v>
      </c>
      <c r="D27" s="15">
        <v>47</v>
      </c>
      <c r="E27" s="14">
        <v>83</v>
      </c>
      <c r="F27" s="13">
        <v>85</v>
      </c>
      <c r="G27" s="2">
        <v>89</v>
      </c>
      <c r="H27" s="11">
        <v>76</v>
      </c>
      <c r="I27" s="9">
        <v>47</v>
      </c>
      <c r="J27" s="10">
        <f t="shared" si="0"/>
        <v>514</v>
      </c>
      <c r="K27" s="8">
        <f t="shared" si="1"/>
        <v>73.428571428571431</v>
      </c>
      <c r="L27" s="7">
        <f t="shared" si="2"/>
        <v>15</v>
      </c>
      <c r="M27" s="6" t="str">
        <f t="shared" si="3"/>
        <v>及格</v>
      </c>
    </row>
    <row r="28" spans="1:13">
      <c r="A28" s="18">
        <v>26</v>
      </c>
      <c r="B28" s="17" t="s">
        <v>31</v>
      </c>
      <c r="C28" s="15">
        <v>89</v>
      </c>
      <c r="D28" s="15">
        <v>89</v>
      </c>
      <c r="E28" s="14">
        <v>86</v>
      </c>
      <c r="F28" s="13">
        <v>86</v>
      </c>
      <c r="G28" s="2">
        <v>88</v>
      </c>
      <c r="H28" s="11">
        <v>89</v>
      </c>
      <c r="I28" s="9">
        <v>98</v>
      </c>
      <c r="J28" s="10">
        <f t="shared" si="0"/>
        <v>625</v>
      </c>
      <c r="K28" s="8">
        <f t="shared" si="1"/>
        <v>89.285714285714292</v>
      </c>
      <c r="L28" s="7">
        <f t="shared" si="2"/>
        <v>1</v>
      </c>
      <c r="M28" s="6" t="str">
        <f t="shared" si="3"/>
        <v>及格</v>
      </c>
    </row>
  </sheetData>
  <sortState ref="A3:K28">
    <sortCondition ref="A3:A28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9" sqref="F9:F12"/>
    </sheetView>
  </sheetViews>
  <sheetFormatPr defaultRowHeight="16.2"/>
  <cols>
    <col min="1" max="1" width="5.109375" customWidth="1"/>
    <col min="2" max="2" width="6.77734375" customWidth="1"/>
    <col min="3" max="3" width="7.109375" customWidth="1"/>
    <col min="4" max="5" width="7.44140625" customWidth="1"/>
    <col min="6" max="6" width="7" customWidth="1"/>
  </cols>
  <sheetData>
    <row r="1" spans="1:6">
      <c r="A1" t="s">
        <v>39</v>
      </c>
    </row>
    <row r="2" spans="1:6">
      <c r="A2" t="s">
        <v>43</v>
      </c>
      <c r="B2" t="s">
        <v>1</v>
      </c>
      <c r="C2" t="s">
        <v>40</v>
      </c>
      <c r="D2" t="s">
        <v>41</v>
      </c>
      <c r="E2" t="s">
        <v>42</v>
      </c>
      <c r="F2" t="s">
        <v>44</v>
      </c>
    </row>
    <row r="3" spans="1:6">
      <c r="A3">
        <v>3</v>
      </c>
      <c r="B3" t="str">
        <f>VLOOKUP($A3,工作表1!$A$2:$L$28,2,0)</f>
        <v>王雨楓</v>
      </c>
      <c r="C3">
        <f>VLOOKUP($A3,工作表1!$A$2:$L$28,3,0)</f>
        <v>82</v>
      </c>
      <c r="D3">
        <f>VLOOKUP($A3,工作表1!$A$2:$L$28,5,0)</f>
        <v>74</v>
      </c>
      <c r="E3">
        <f>VLOOKUP($A3,工作表1!$A$2:$L$28,7,0)</f>
        <v>74</v>
      </c>
      <c r="F3">
        <f>VLOOKUP($A3,工作表1!$A$2:$L$28,12,0)</f>
        <v>10</v>
      </c>
    </row>
    <row r="4" spans="1:6">
      <c r="A4">
        <v>8</v>
      </c>
      <c r="B4" t="str">
        <f>VLOOKUP($A4,工作表1!$A$2:$L$28,2,0)</f>
        <v>李愷勳</v>
      </c>
      <c r="C4">
        <f>VLOOKUP($A4,工作表1!$A$2:$L$28,3,0)</f>
        <v>77</v>
      </c>
      <c r="D4">
        <f>VLOOKUP($A4,工作表1!$A$2:$L$28,5,0)</f>
        <v>81</v>
      </c>
      <c r="E4">
        <f>VLOOKUP($A4,工作表1!$A$2:$L$28,7,0)</f>
        <v>87</v>
      </c>
      <c r="F4">
        <f>VLOOKUP($A4,工作表1!$A$2:$L$28,12,0)</f>
        <v>2</v>
      </c>
    </row>
    <row r="5" spans="1:6">
      <c r="A5">
        <v>5</v>
      </c>
      <c r="B5" t="str">
        <f>VLOOKUP($A5,工作表1!$A$2:$L$28,2,0)</f>
        <v>王啟豪</v>
      </c>
      <c r="C5">
        <f>VLOOKUP($A5,工作表1!$A$2:$L$28,3,0)</f>
        <v>64</v>
      </c>
      <c r="D5">
        <f>VLOOKUP($A5,工作表1!$A$2:$L$28,5,0)</f>
        <v>54</v>
      </c>
      <c r="E5">
        <f>VLOOKUP($A5,工作表1!$A$2:$L$28,7,0)</f>
        <v>62</v>
      </c>
      <c r="F5">
        <f>VLOOKUP($A5,工作表1!$A$2:$L$28,12,0)</f>
        <v>25</v>
      </c>
    </row>
    <row r="6" spans="1:6">
      <c r="A6">
        <v>13</v>
      </c>
      <c r="B6" t="str">
        <f>VLOOKUP($A6,工作表1!$A$2:$L$28,2,0)</f>
        <v>蔡勝評</v>
      </c>
      <c r="C6">
        <f>VLOOKUP($A6,工作表1!$A$2:$L$28,3,0)</f>
        <v>71</v>
      </c>
      <c r="D6">
        <f>VLOOKUP($A6,工作表1!$A$2:$L$28,5,0)</f>
        <v>64</v>
      </c>
      <c r="E6">
        <f>VLOOKUP($A6,工作表1!$A$2:$L$28,7,0)</f>
        <v>56</v>
      </c>
      <c r="F6">
        <f>VLOOKUP($A6,工作表1!$A$2:$L$28,12,0)</f>
        <v>23</v>
      </c>
    </row>
    <row r="7" spans="1:6">
      <c r="A7">
        <v>7</v>
      </c>
      <c r="B7" t="str">
        <f>VLOOKUP($A7,工作表1!$A$2:$L$28,2,0)</f>
        <v>吳育忠</v>
      </c>
      <c r="C7">
        <f>VLOOKUP($A7,工作表1!$A$2:$L$28,3,0)</f>
        <v>56</v>
      </c>
      <c r="D7">
        <f>VLOOKUP($A7,工作表1!$A$2:$L$28,5,0)</f>
        <v>45</v>
      </c>
      <c r="E7">
        <f>VLOOKUP($A7,工作表1!$A$2:$L$28,7,0)</f>
        <v>56</v>
      </c>
      <c r="F7">
        <f>VLOOKUP($A7,工作表1!$A$2:$L$28,12,0)</f>
        <v>26</v>
      </c>
    </row>
    <row r="8" spans="1:6">
      <c r="A8">
        <v>1</v>
      </c>
      <c r="B8" t="str">
        <f>VLOOKUP($A8,工作表1!$A$2:$L$28,2,0)</f>
        <v>方子恆</v>
      </c>
      <c r="C8">
        <f>VLOOKUP($A8,工作表1!$A$2:$L$28,3,0)</f>
        <v>79</v>
      </c>
      <c r="D8">
        <f>VLOOKUP($A8,工作表1!$A$2:$L$28,5,0)</f>
        <v>81</v>
      </c>
      <c r="E8">
        <f>VLOOKUP($A8,工作表1!$A$2:$L$28,7,0)</f>
        <v>62</v>
      </c>
      <c r="F8">
        <f>VLOOKUP($A8,工作表1!$A$2:$L$28,12,0)</f>
        <v>12</v>
      </c>
    </row>
    <row r="9" spans="1:6">
      <c r="A9">
        <v>17</v>
      </c>
      <c r="B9" t="str">
        <f>VLOOKUP($A9,工作表1!$A$2:$L$28,2,0)</f>
        <v>李沛蓁</v>
      </c>
      <c r="C9">
        <f>VLOOKUP($A9,工作表1!$A$2:$L$28,3,0)</f>
        <v>66</v>
      </c>
      <c r="D9">
        <f>VLOOKUP($A9,工作表1!$A$2:$L$28,5,0)</f>
        <v>54</v>
      </c>
      <c r="E9">
        <f>VLOOKUP($A9,工作表1!$A$2:$L$28,7,0)</f>
        <v>58</v>
      </c>
      <c r="F9">
        <f>VLOOKUP($A9,工作表1!$A$2:$L$28,12,0)</f>
        <v>21</v>
      </c>
    </row>
    <row r="10" spans="1:6">
      <c r="A10">
        <v>21</v>
      </c>
      <c r="B10" t="str">
        <f>VLOOKUP($A10,工作表1!$A$2:$L$28,2,0)</f>
        <v>黃于慈</v>
      </c>
      <c r="C10">
        <f>VLOOKUP($A10,工作表1!$A$2:$L$28,3,0)</f>
        <v>67</v>
      </c>
      <c r="D10">
        <f>VLOOKUP($A10,工作表1!$A$2:$L$28,5,0)</f>
        <v>58</v>
      </c>
      <c r="E10">
        <f>VLOOKUP($A10,工作表1!$A$2:$L$28,7,0)</f>
        <v>72</v>
      </c>
      <c r="F10">
        <f>VLOOKUP($A10,工作表1!$A$2:$L$28,12,0)</f>
        <v>18</v>
      </c>
    </row>
    <row r="11" spans="1:6">
      <c r="A11">
        <v>25</v>
      </c>
      <c r="B11" t="str">
        <f>VLOOKUP($A11,工作表1!$A$2:$L$28,2,0)</f>
        <v>顏睿嫺</v>
      </c>
      <c r="C11">
        <f>VLOOKUP($A11,工作表1!$A$2:$L$28,3,0)</f>
        <v>87</v>
      </c>
      <c r="D11">
        <f>VLOOKUP($A11,工作表1!$A$2:$L$28,5,0)</f>
        <v>83</v>
      </c>
      <c r="E11">
        <f>VLOOKUP($A11,工作表1!$A$2:$L$28,7,0)</f>
        <v>89</v>
      </c>
      <c r="F11">
        <f>VLOOKUP($A11,工作表1!$A$2:$L$28,12,0)</f>
        <v>15</v>
      </c>
    </row>
    <row r="12" spans="1:6">
      <c r="A12">
        <v>18</v>
      </c>
      <c r="B12" t="str">
        <f>VLOOKUP($A12,工作表1!$A$2:$L$28,2,0)</f>
        <v>林潔靜</v>
      </c>
      <c r="C12">
        <f>VLOOKUP($A12,工作表1!$A$2:$L$28,3,0)</f>
        <v>81</v>
      </c>
      <c r="D12">
        <f>VLOOKUP($A12,工作表1!$A$2:$L$28,5,0)</f>
        <v>75</v>
      </c>
      <c r="E12">
        <f>VLOOKUP($A12,工作表1!$A$2:$L$28,7,0)</f>
        <v>78</v>
      </c>
      <c r="F12">
        <f>VLOOKUP($A12,工作表1!$A$2:$L$28,12,0)</f>
        <v>11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2018-12-11T05:52:44Z</dcterms:created>
  <dcterms:modified xsi:type="dcterms:W3CDTF">2019-05-21T06:07:39Z</dcterms:modified>
</cp:coreProperties>
</file>