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0606\"/>
    </mc:Choice>
  </mc:AlternateContent>
  <bookViews>
    <workbookView xWindow="0" yWindow="0" windowWidth="23040" windowHeight="9132" activeTab="1"/>
  </bookViews>
  <sheets>
    <sheet name="工作表1" sheetId="1" r:id="rId1"/>
    <sheet name="VLOOKUP" sheetId="2" r:id="rId2"/>
  </sheets>
  <definedNames>
    <definedName name="_xlnm._FilterDatabase" localSheetId="0" hidden="1">工作表1!$A$2:$M$28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B5" i="2"/>
  <c r="B6" i="2"/>
  <c r="B7" i="2"/>
  <c r="B8" i="2"/>
  <c r="B9" i="2"/>
  <c r="B10" i="2"/>
  <c r="B11" i="2"/>
  <c r="B12" i="2"/>
  <c r="B13" i="2"/>
  <c r="B14" i="2"/>
  <c r="B15" i="2"/>
  <c r="C4" i="2"/>
  <c r="D4" i="2"/>
  <c r="E4" i="2"/>
  <c r="F4" i="2"/>
  <c r="C5" i="2"/>
  <c r="D5" i="2"/>
  <c r="E5" i="2"/>
  <c r="F5" i="2"/>
  <c r="C6" i="2"/>
  <c r="D6" i="2"/>
  <c r="E6" i="2"/>
  <c r="F6" i="2"/>
  <c r="C7" i="2"/>
  <c r="D7" i="2"/>
  <c r="E7" i="2"/>
  <c r="F7" i="2"/>
  <c r="C8" i="2"/>
  <c r="D8" i="2"/>
  <c r="E8" i="2"/>
  <c r="F8" i="2"/>
  <c r="C9" i="2"/>
  <c r="D9" i="2"/>
  <c r="E9" i="2"/>
  <c r="F9" i="2"/>
  <c r="C10" i="2"/>
  <c r="D10" i="2"/>
  <c r="E10" i="2"/>
  <c r="F10" i="2"/>
  <c r="C11" i="2"/>
  <c r="D11" i="2"/>
  <c r="E11" i="2"/>
  <c r="F11" i="2"/>
  <c r="C12" i="2"/>
  <c r="D12" i="2"/>
  <c r="E12" i="2"/>
  <c r="F12" i="2"/>
  <c r="C13" i="2"/>
  <c r="D13" i="2"/>
  <c r="E13" i="2"/>
  <c r="F13" i="2"/>
  <c r="C14" i="2"/>
  <c r="D14" i="2"/>
  <c r="E14" i="2"/>
  <c r="F14" i="2"/>
  <c r="C15" i="2"/>
  <c r="D15" i="2"/>
  <c r="E15" i="2"/>
  <c r="F15" i="2"/>
  <c r="F3" i="2"/>
  <c r="E3" i="2"/>
  <c r="D3" i="2"/>
  <c r="C3" i="2"/>
  <c r="B3" i="2"/>
  <c r="K10" i="1" l="1"/>
  <c r="K6" i="1"/>
  <c r="K28" i="1"/>
  <c r="K26" i="1"/>
  <c r="K25" i="1"/>
  <c r="K24" i="1"/>
  <c r="K23" i="1"/>
  <c r="K22" i="1" l="1"/>
  <c r="J22" i="1"/>
  <c r="K21" i="1"/>
  <c r="K20" i="1"/>
  <c r="K19" i="1"/>
  <c r="K18" i="1"/>
  <c r="K17" i="1"/>
  <c r="K16" i="1"/>
  <c r="K15" i="1"/>
  <c r="K14" i="1"/>
  <c r="K13" i="1"/>
  <c r="K12" i="1"/>
  <c r="K11" i="1"/>
  <c r="K8" i="1"/>
  <c r="K9" i="1"/>
  <c r="K7" i="1"/>
  <c r="K4" i="1"/>
  <c r="K5" i="1"/>
  <c r="K3" i="1"/>
  <c r="J28" i="1"/>
  <c r="J27" i="1"/>
  <c r="K27" i="1"/>
  <c r="J26" i="1"/>
  <c r="J25" i="1"/>
  <c r="J24" i="1"/>
  <c r="J23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L4" i="1" l="1"/>
  <c r="L28" i="1"/>
  <c r="L26" i="1"/>
  <c r="L22" i="1"/>
  <c r="L8" i="1"/>
  <c r="L12" i="1"/>
  <c r="L16" i="1"/>
  <c r="L20" i="1"/>
  <c r="L25" i="1"/>
  <c r="L5" i="1"/>
  <c r="L9" i="1"/>
  <c r="L13" i="1"/>
  <c r="L17" i="1"/>
  <c r="L21" i="1"/>
  <c r="L6" i="1"/>
  <c r="L10" i="1"/>
  <c r="L14" i="1"/>
  <c r="L18" i="1"/>
  <c r="L23" i="1"/>
  <c r="L3" i="1"/>
  <c r="A140" i="1" s="1"/>
  <c r="L7" i="1"/>
  <c r="L11" i="1"/>
  <c r="L15" i="1"/>
  <c r="L19" i="1"/>
  <c r="L24" i="1"/>
  <c r="L27" i="1"/>
</calcChain>
</file>

<file path=xl/sharedStrings.xml><?xml version="1.0" encoding="utf-8"?>
<sst xmlns="http://schemas.openxmlformats.org/spreadsheetml/2006/main" count="73" uniqueCount="48">
  <si>
    <t>座號</t>
    <phoneticPr fontId="1" type="noConversion"/>
  </si>
  <si>
    <t>姓名</t>
    <phoneticPr fontId="1" type="noConversion"/>
  </si>
  <si>
    <t>數學</t>
    <phoneticPr fontId="1" type="noConversion"/>
  </si>
  <si>
    <t>英文</t>
    <phoneticPr fontId="1" type="noConversion"/>
  </si>
  <si>
    <t>自然</t>
    <phoneticPr fontId="1" type="noConversion"/>
  </si>
  <si>
    <t>歷史</t>
    <phoneticPr fontId="1" type="noConversion"/>
  </si>
  <si>
    <t>地理</t>
    <phoneticPr fontId="1" type="noConversion"/>
  </si>
  <si>
    <t>公民</t>
    <phoneticPr fontId="1" type="noConversion"/>
  </si>
  <si>
    <t>總分</t>
    <phoneticPr fontId="1" type="noConversion"/>
  </si>
  <si>
    <t>班排</t>
    <phoneticPr fontId="1" type="noConversion"/>
  </si>
  <si>
    <t>方子恆</t>
    <phoneticPr fontId="1" type="noConversion"/>
  </si>
  <si>
    <t>王育杰</t>
    <phoneticPr fontId="1" type="noConversion"/>
  </si>
  <si>
    <t>王俊翔</t>
    <phoneticPr fontId="1" type="noConversion"/>
  </si>
  <si>
    <t>王啟豪</t>
    <phoneticPr fontId="1" type="noConversion"/>
  </si>
  <si>
    <t>王德賢</t>
    <phoneticPr fontId="1" type="noConversion"/>
  </si>
  <si>
    <t>吳育忠</t>
    <phoneticPr fontId="1" type="noConversion"/>
  </si>
  <si>
    <t>李愷勳</t>
    <phoneticPr fontId="1" type="noConversion"/>
  </si>
  <si>
    <t>林冠諭</t>
    <phoneticPr fontId="1" type="noConversion"/>
  </si>
  <si>
    <t>邱祖明</t>
    <phoneticPr fontId="1" type="noConversion"/>
  </si>
  <si>
    <t>平均</t>
    <phoneticPr fontId="1" type="noConversion"/>
  </si>
  <si>
    <t>陳進霖</t>
    <phoneticPr fontId="1" type="noConversion"/>
  </si>
  <si>
    <t>彭翊嘉</t>
    <phoneticPr fontId="1" type="noConversion"/>
  </si>
  <si>
    <t>蔡勝評</t>
    <phoneticPr fontId="1" type="noConversion"/>
  </si>
  <si>
    <t>鄭宇安</t>
    <phoneticPr fontId="1" type="noConversion"/>
  </si>
  <si>
    <t>謝旻宏</t>
    <phoneticPr fontId="1" type="noConversion"/>
  </si>
  <si>
    <t>何姍珊</t>
    <phoneticPr fontId="1" type="noConversion"/>
  </si>
  <si>
    <t>李沛蓁</t>
    <phoneticPr fontId="1" type="noConversion"/>
  </si>
  <si>
    <t>林潔靜</t>
    <phoneticPr fontId="1" type="noConversion"/>
  </si>
  <si>
    <t>高綉琪</t>
    <phoneticPr fontId="1" type="noConversion"/>
  </si>
  <si>
    <t>陳思妤</t>
    <phoneticPr fontId="1" type="noConversion"/>
  </si>
  <si>
    <t>黃于慈</t>
    <phoneticPr fontId="1" type="noConversion"/>
  </si>
  <si>
    <t>趙玉萱</t>
    <phoneticPr fontId="1" type="noConversion"/>
  </si>
  <si>
    <t>造佩妤</t>
    <phoneticPr fontId="1" type="noConversion"/>
  </si>
  <si>
    <t>蔡沂靜</t>
    <phoneticPr fontId="1" type="noConversion"/>
  </si>
  <si>
    <t>顏睿嫻</t>
    <phoneticPr fontId="1" type="noConversion"/>
  </si>
  <si>
    <t>許佳筠</t>
    <phoneticPr fontId="1" type="noConversion"/>
  </si>
  <si>
    <t>王雨楓</t>
    <phoneticPr fontId="1" type="noConversion"/>
  </si>
  <si>
    <t>安順國中107學年度第二次段考106班成績一覽表</t>
    <phoneticPr fontId="1" type="noConversion"/>
  </si>
  <si>
    <t>國文</t>
    <phoneticPr fontId="1" type="noConversion"/>
  </si>
  <si>
    <t>及格或補考</t>
    <phoneticPr fontId="1" type="noConversion"/>
  </si>
  <si>
    <t>及格</t>
    <phoneticPr fontId="1" type="noConversion"/>
  </si>
  <si>
    <t xml:space="preserve">補考                                                                                    </t>
    <phoneticPr fontId="1" type="noConversion"/>
  </si>
  <si>
    <t>座號</t>
    <phoneticPr fontId="1" type="noConversion"/>
  </si>
  <si>
    <t>姓名</t>
    <phoneticPr fontId="1" type="noConversion"/>
  </si>
  <si>
    <t>地理</t>
    <phoneticPr fontId="1" type="noConversion"/>
  </si>
  <si>
    <t>班排</t>
    <phoneticPr fontId="1" type="noConversion"/>
  </si>
  <si>
    <t>參賽學生資料</t>
    <phoneticPr fontId="1" type="noConversion"/>
  </si>
  <si>
    <t>數學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</si>
</sst>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9"/>
      <color rgb="FFFF0000"/>
      <name val="標楷體"/>
      <family val="4"/>
      <charset val="136"/>
    </font>
    <font>
      <sz val="12"/>
      <color theme="1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5" borderId="1" xfId="0" applyFill="1" applyBorder="1">
      <alignment vertical="center"/>
    </xf>
    <xf numFmtId="0" fontId="0" fillId="6" borderId="1" xfId="0" applyFill="1" applyBorder="1">
      <alignment vertical="center"/>
    </xf>
    <xf numFmtId="0" fontId="0" fillId="7" borderId="1" xfId="0" applyFill="1" applyBorder="1">
      <alignment vertical="center"/>
    </xf>
    <xf numFmtId="0" fontId="0" fillId="8" borderId="1" xfId="0" applyFill="1" applyBorder="1">
      <alignment vertical="center"/>
    </xf>
    <xf numFmtId="0" fontId="0" fillId="9" borderId="1" xfId="0" applyFill="1" applyBorder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10" borderId="1" xfId="0" applyFill="1" applyBorder="1">
      <alignment vertical="center"/>
    </xf>
    <xf numFmtId="0" fontId="0" fillId="11" borderId="1" xfId="0" applyFill="1" applyBorder="1">
      <alignment vertical="center"/>
    </xf>
    <xf numFmtId="0" fontId="0" fillId="12" borderId="1" xfId="0" applyFill="1" applyBorder="1">
      <alignment vertical="center"/>
    </xf>
    <xf numFmtId="0" fontId="3" fillId="12" borderId="1" xfId="1" applyFont="1" applyFill="1" applyBorder="1">
      <alignment vertical="center"/>
    </xf>
    <xf numFmtId="0" fontId="0" fillId="13" borderId="1" xfId="0" applyFill="1" applyBorder="1">
      <alignment vertical="center"/>
    </xf>
    <xf numFmtId="0" fontId="0" fillId="14" borderId="1" xfId="0" applyFill="1" applyBorder="1">
      <alignment vertical="center"/>
    </xf>
  </cellXfs>
  <cellStyles count="2">
    <cellStyle name="一般" xfId="0" builtinId="0"/>
    <cellStyle name="中等" xfId="1" builtinId="28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30" sqref="D30"/>
    </sheetView>
  </sheetViews>
  <sheetFormatPr defaultRowHeight="16.2" x14ac:dyDescent="0.3"/>
  <cols>
    <col min="1" max="1" width="5.109375" customWidth="1"/>
    <col min="2" max="2" width="8" customWidth="1"/>
    <col min="3" max="3" width="7.5546875" customWidth="1"/>
    <col min="4" max="4" width="7.21875" customWidth="1"/>
    <col min="5" max="5" width="6.6640625" customWidth="1"/>
    <col min="6" max="6" width="6.77734375" customWidth="1"/>
    <col min="7" max="7" width="6.21875" customWidth="1"/>
    <col min="8" max="9" width="6.88671875" customWidth="1"/>
    <col min="10" max="10" width="7.6640625" customWidth="1"/>
    <col min="11" max="11" width="7" customWidth="1"/>
    <col min="12" max="12" width="5.77734375" customWidth="1"/>
    <col min="13" max="13" width="12.109375" customWidth="1"/>
  </cols>
  <sheetData>
    <row r="1" spans="1:13" ht="25.8" x14ac:dyDescent="0.3">
      <c r="A1" s="8" t="s">
        <v>37</v>
      </c>
      <c r="B1" s="9"/>
      <c r="C1" s="9"/>
      <c r="D1" s="9"/>
      <c r="E1" s="9"/>
      <c r="F1" s="9"/>
      <c r="G1" s="9"/>
      <c r="H1" s="9"/>
      <c r="I1" s="10"/>
      <c r="J1" s="11"/>
      <c r="K1" s="11"/>
      <c r="L1" s="12"/>
    </row>
    <row r="2" spans="1:13" x14ac:dyDescent="0.3">
      <c r="A2" s="1" t="s">
        <v>0</v>
      </c>
      <c r="B2" s="4" t="s">
        <v>1</v>
      </c>
      <c r="C2" s="2" t="s">
        <v>38</v>
      </c>
      <c r="D2" s="6" t="s">
        <v>2</v>
      </c>
      <c r="E2" s="7" t="s">
        <v>3</v>
      </c>
      <c r="F2" s="3" t="s">
        <v>4</v>
      </c>
      <c r="G2" s="13" t="s">
        <v>5</v>
      </c>
      <c r="H2" s="5" t="s">
        <v>6</v>
      </c>
      <c r="I2" s="14" t="s">
        <v>7</v>
      </c>
      <c r="J2" s="15" t="s">
        <v>8</v>
      </c>
      <c r="K2" s="17" t="s">
        <v>19</v>
      </c>
      <c r="L2" s="18" t="s">
        <v>9</v>
      </c>
      <c r="M2" t="s">
        <v>39</v>
      </c>
    </row>
    <row r="3" spans="1:13" x14ac:dyDescent="0.3">
      <c r="A3" s="1">
        <v>1</v>
      </c>
      <c r="B3" s="4" t="s">
        <v>10</v>
      </c>
      <c r="C3" s="2">
        <v>7</v>
      </c>
      <c r="D3" s="6">
        <v>49</v>
      </c>
      <c r="E3" s="7">
        <v>59</v>
      </c>
      <c r="F3" s="3">
        <v>39</v>
      </c>
      <c r="G3" s="13">
        <v>56</v>
      </c>
      <c r="H3" s="5">
        <v>42</v>
      </c>
      <c r="I3" s="14">
        <v>34</v>
      </c>
      <c r="J3" s="15">
        <f t="shared" ref="J3:J27" si="0">SUM(C3:I3)</f>
        <v>286</v>
      </c>
      <c r="K3" s="17">
        <f t="shared" ref="K3:K27" si="1">AVERAGE(C3:I3)</f>
        <v>40.857142857142854</v>
      </c>
      <c r="L3" s="18">
        <f t="shared" ref="L3:L27" si="2">RANK(J3,$J$3:$J$28)</f>
        <v>26</v>
      </c>
      <c r="M3" t="s">
        <v>41</v>
      </c>
    </row>
    <row r="4" spans="1:13" x14ac:dyDescent="0.3">
      <c r="A4" s="1">
        <v>2</v>
      </c>
      <c r="B4" s="4" t="s">
        <v>11</v>
      </c>
      <c r="C4" s="2">
        <v>89</v>
      </c>
      <c r="D4" s="6">
        <v>56</v>
      </c>
      <c r="E4" s="7">
        <v>80</v>
      </c>
      <c r="F4" s="3">
        <v>81</v>
      </c>
      <c r="G4" s="13">
        <v>83</v>
      </c>
      <c r="H4" s="5">
        <v>78</v>
      </c>
      <c r="I4" s="14">
        <v>94</v>
      </c>
      <c r="J4" s="16">
        <f t="shared" si="0"/>
        <v>561</v>
      </c>
      <c r="K4" s="17">
        <f t="shared" si="1"/>
        <v>80.142857142857139</v>
      </c>
      <c r="L4" s="18">
        <f t="shared" si="2"/>
        <v>2</v>
      </c>
      <c r="M4" t="s">
        <v>40</v>
      </c>
    </row>
    <row r="5" spans="1:13" x14ac:dyDescent="0.3">
      <c r="A5" s="1">
        <v>3</v>
      </c>
      <c r="B5" s="4" t="s">
        <v>36</v>
      </c>
      <c r="C5" s="2">
        <v>75</v>
      </c>
      <c r="D5" s="6">
        <v>48</v>
      </c>
      <c r="E5" s="7">
        <v>36</v>
      </c>
      <c r="F5" s="3">
        <v>87</v>
      </c>
      <c r="G5" s="13">
        <v>72</v>
      </c>
      <c r="H5" s="5">
        <v>54</v>
      </c>
      <c r="I5" s="14">
        <v>46</v>
      </c>
      <c r="J5" s="15">
        <f t="shared" si="0"/>
        <v>418</v>
      </c>
      <c r="K5" s="17">
        <f t="shared" si="1"/>
        <v>59.714285714285715</v>
      </c>
      <c r="L5" s="18">
        <f t="shared" si="2"/>
        <v>9</v>
      </c>
      <c r="M5" t="s">
        <v>40</v>
      </c>
    </row>
    <row r="6" spans="1:13" x14ac:dyDescent="0.3">
      <c r="A6" s="1">
        <v>4</v>
      </c>
      <c r="B6" s="4" t="s">
        <v>12</v>
      </c>
      <c r="C6" s="2">
        <v>59</v>
      </c>
      <c r="D6" s="6">
        <v>33</v>
      </c>
      <c r="E6" s="7">
        <v>89</v>
      </c>
      <c r="F6" s="3">
        <v>76</v>
      </c>
      <c r="G6" s="13">
        <v>63</v>
      </c>
      <c r="H6" s="5">
        <v>56</v>
      </c>
      <c r="I6" s="14">
        <v>84</v>
      </c>
      <c r="J6" s="15">
        <f t="shared" si="0"/>
        <v>460</v>
      </c>
      <c r="K6" s="17">
        <f t="shared" si="1"/>
        <v>65.714285714285708</v>
      </c>
      <c r="L6" s="18">
        <f t="shared" si="2"/>
        <v>5</v>
      </c>
      <c r="M6" t="s">
        <v>41</v>
      </c>
    </row>
    <row r="7" spans="1:13" x14ac:dyDescent="0.3">
      <c r="A7" s="1">
        <v>5</v>
      </c>
      <c r="B7" s="4" t="s">
        <v>13</v>
      </c>
      <c r="C7" s="2">
        <v>78</v>
      </c>
      <c r="D7" s="6">
        <v>87</v>
      </c>
      <c r="E7" s="7">
        <v>86</v>
      </c>
      <c r="F7" s="3">
        <v>52</v>
      </c>
      <c r="G7" s="13">
        <v>49</v>
      </c>
      <c r="H7" s="5">
        <v>68</v>
      </c>
      <c r="I7" s="14">
        <v>97</v>
      </c>
      <c r="J7" s="15">
        <f t="shared" si="0"/>
        <v>517</v>
      </c>
      <c r="K7" s="17">
        <f t="shared" si="1"/>
        <v>73.857142857142861</v>
      </c>
      <c r="L7" s="18">
        <f t="shared" si="2"/>
        <v>3</v>
      </c>
      <c r="M7" t="s">
        <v>40</v>
      </c>
    </row>
    <row r="8" spans="1:13" x14ac:dyDescent="0.3">
      <c r="A8" s="1">
        <v>6</v>
      </c>
      <c r="B8" s="4" t="s">
        <v>14</v>
      </c>
      <c r="C8" s="2">
        <v>74</v>
      </c>
      <c r="D8" s="6">
        <v>83</v>
      </c>
      <c r="E8" s="7">
        <v>99</v>
      </c>
      <c r="F8" s="3">
        <v>94</v>
      </c>
      <c r="G8" s="13">
        <v>68</v>
      </c>
      <c r="H8" s="5">
        <v>87</v>
      </c>
      <c r="I8" s="14">
        <v>92</v>
      </c>
      <c r="J8" s="15">
        <f t="shared" si="0"/>
        <v>597</v>
      </c>
      <c r="K8" s="17">
        <f t="shared" si="1"/>
        <v>85.285714285714292</v>
      </c>
      <c r="L8" s="18">
        <f t="shared" si="2"/>
        <v>1</v>
      </c>
      <c r="M8" t="s">
        <v>40</v>
      </c>
    </row>
    <row r="9" spans="1:13" x14ac:dyDescent="0.3">
      <c r="A9" s="1">
        <v>7</v>
      </c>
      <c r="B9" s="4" t="s">
        <v>15</v>
      </c>
      <c r="C9" s="2">
        <v>36</v>
      </c>
      <c r="D9" s="6">
        <v>49</v>
      </c>
      <c r="E9" s="7">
        <v>59</v>
      </c>
      <c r="F9" s="3">
        <v>78</v>
      </c>
      <c r="G9" s="13">
        <v>98</v>
      </c>
      <c r="H9" s="5">
        <v>85</v>
      </c>
      <c r="I9" s="14">
        <v>48</v>
      </c>
      <c r="J9" s="15">
        <f t="shared" si="0"/>
        <v>453</v>
      </c>
      <c r="K9" s="17">
        <f t="shared" si="1"/>
        <v>64.714285714285708</v>
      </c>
      <c r="L9" s="18">
        <f t="shared" si="2"/>
        <v>6</v>
      </c>
      <c r="M9" t="s">
        <v>41</v>
      </c>
    </row>
    <row r="10" spans="1:13" x14ac:dyDescent="0.3">
      <c r="A10" s="1">
        <v>8</v>
      </c>
      <c r="B10" s="4" t="s">
        <v>16</v>
      </c>
      <c r="C10" s="2">
        <v>63</v>
      </c>
      <c r="D10" s="6">
        <v>75</v>
      </c>
      <c r="E10" s="7">
        <v>49</v>
      </c>
      <c r="F10" s="3">
        <v>55</v>
      </c>
      <c r="G10" s="13">
        <v>87</v>
      </c>
      <c r="H10" s="5">
        <v>55</v>
      </c>
      <c r="I10" s="14">
        <v>27</v>
      </c>
      <c r="J10" s="15">
        <f t="shared" si="0"/>
        <v>411</v>
      </c>
      <c r="K10" s="17">
        <f t="shared" si="1"/>
        <v>58.714285714285715</v>
      </c>
      <c r="L10" s="18">
        <f t="shared" si="2"/>
        <v>10</v>
      </c>
      <c r="M10" t="s">
        <v>40</v>
      </c>
    </row>
    <row r="11" spans="1:13" x14ac:dyDescent="0.3">
      <c r="A11" s="1">
        <v>9</v>
      </c>
      <c r="B11" s="4" t="s">
        <v>17</v>
      </c>
      <c r="C11" s="2">
        <v>78</v>
      </c>
      <c r="D11" s="6">
        <v>78</v>
      </c>
      <c r="E11" s="7">
        <v>49</v>
      </c>
      <c r="F11" s="3">
        <v>78</v>
      </c>
      <c r="G11" s="13">
        <v>36</v>
      </c>
      <c r="H11" s="5">
        <v>51</v>
      </c>
      <c r="I11" s="14">
        <v>24</v>
      </c>
      <c r="J11" s="15">
        <f t="shared" si="0"/>
        <v>394</v>
      </c>
      <c r="K11" s="17">
        <f t="shared" si="1"/>
        <v>56.285714285714285</v>
      </c>
      <c r="L11" s="18">
        <f t="shared" si="2"/>
        <v>12</v>
      </c>
      <c r="M11" t="s">
        <v>40</v>
      </c>
    </row>
    <row r="12" spans="1:13" x14ac:dyDescent="0.3">
      <c r="A12" s="1">
        <v>10</v>
      </c>
      <c r="B12" s="4" t="s">
        <v>18</v>
      </c>
      <c r="C12" s="2">
        <v>86</v>
      </c>
      <c r="D12" s="6">
        <v>54</v>
      </c>
      <c r="E12" s="7">
        <v>65</v>
      </c>
      <c r="F12" s="3">
        <v>25</v>
      </c>
      <c r="G12" s="13">
        <v>78</v>
      </c>
      <c r="H12" s="5">
        <v>25</v>
      </c>
      <c r="I12" s="14">
        <v>23</v>
      </c>
      <c r="J12" s="15">
        <f t="shared" si="0"/>
        <v>356</v>
      </c>
      <c r="K12" s="17">
        <f t="shared" si="1"/>
        <v>50.857142857142854</v>
      </c>
      <c r="L12" s="18">
        <f t="shared" si="2"/>
        <v>21</v>
      </c>
      <c r="M12" t="s">
        <v>40</v>
      </c>
    </row>
    <row r="13" spans="1:13" x14ac:dyDescent="0.3">
      <c r="A13" s="1">
        <v>11</v>
      </c>
      <c r="B13" s="4" t="s">
        <v>20</v>
      </c>
      <c r="C13" s="2">
        <v>54</v>
      </c>
      <c r="D13" s="6">
        <v>98</v>
      </c>
      <c r="E13" s="7">
        <v>56</v>
      </c>
      <c r="F13" s="3">
        <v>52</v>
      </c>
      <c r="G13" s="13">
        <v>75</v>
      </c>
      <c r="H13" s="5">
        <v>20</v>
      </c>
      <c r="I13" s="14">
        <v>49</v>
      </c>
      <c r="J13" s="15">
        <f t="shared" si="0"/>
        <v>404</v>
      </c>
      <c r="K13" s="17">
        <f t="shared" si="1"/>
        <v>57.714285714285715</v>
      </c>
      <c r="L13" s="18">
        <f t="shared" si="2"/>
        <v>11</v>
      </c>
      <c r="M13" t="s">
        <v>41</v>
      </c>
    </row>
    <row r="14" spans="1:13" x14ac:dyDescent="0.3">
      <c r="A14" s="1">
        <v>12</v>
      </c>
      <c r="B14" s="4" t="s">
        <v>21</v>
      </c>
      <c r="C14" s="2">
        <v>58</v>
      </c>
      <c r="D14" s="6">
        <v>56</v>
      </c>
      <c r="E14" s="7">
        <v>82</v>
      </c>
      <c r="F14" s="3">
        <v>37</v>
      </c>
      <c r="G14" s="13">
        <v>26</v>
      </c>
      <c r="H14" s="5">
        <v>45</v>
      </c>
      <c r="I14" s="14">
        <v>60</v>
      </c>
      <c r="J14" s="15">
        <f t="shared" si="0"/>
        <v>364</v>
      </c>
      <c r="K14" s="17">
        <f t="shared" si="1"/>
        <v>52</v>
      </c>
      <c r="L14" s="18">
        <f t="shared" si="2"/>
        <v>17</v>
      </c>
      <c r="M14" t="s">
        <v>41</v>
      </c>
    </row>
    <row r="15" spans="1:13" x14ac:dyDescent="0.3">
      <c r="A15" s="1">
        <v>13</v>
      </c>
      <c r="B15" s="4" t="s">
        <v>22</v>
      </c>
      <c r="C15" s="2">
        <v>68</v>
      </c>
      <c r="D15" s="6">
        <v>52</v>
      </c>
      <c r="E15" s="7">
        <v>64</v>
      </c>
      <c r="F15" s="3">
        <v>75</v>
      </c>
      <c r="G15" s="13">
        <v>62</v>
      </c>
      <c r="H15" s="5">
        <v>56</v>
      </c>
      <c r="I15" s="14">
        <v>49</v>
      </c>
      <c r="J15" s="15">
        <f t="shared" si="0"/>
        <v>426</v>
      </c>
      <c r="K15" s="17">
        <f t="shared" si="1"/>
        <v>60.857142857142854</v>
      </c>
      <c r="L15" s="18">
        <f t="shared" si="2"/>
        <v>8</v>
      </c>
      <c r="M15" t="s">
        <v>40</v>
      </c>
    </row>
    <row r="16" spans="1:13" x14ac:dyDescent="0.3">
      <c r="A16" s="1">
        <v>14</v>
      </c>
      <c r="B16" s="4" t="s">
        <v>23</v>
      </c>
      <c r="C16" s="2">
        <v>54</v>
      </c>
      <c r="D16" s="6">
        <v>45</v>
      </c>
      <c r="E16" s="7">
        <v>68</v>
      </c>
      <c r="F16" s="3">
        <v>84</v>
      </c>
      <c r="G16" s="13">
        <v>52</v>
      </c>
      <c r="H16" s="5">
        <v>49</v>
      </c>
      <c r="I16" s="14">
        <v>32</v>
      </c>
      <c r="J16" s="15">
        <f t="shared" si="0"/>
        <v>384</v>
      </c>
      <c r="K16" s="17">
        <f t="shared" si="1"/>
        <v>54.857142857142854</v>
      </c>
      <c r="L16" s="18">
        <f t="shared" si="2"/>
        <v>14</v>
      </c>
      <c r="M16" t="s">
        <v>41</v>
      </c>
    </row>
    <row r="17" spans="1:13" x14ac:dyDescent="0.3">
      <c r="A17" s="1">
        <v>15</v>
      </c>
      <c r="B17" s="4" t="s">
        <v>24</v>
      </c>
      <c r="C17" s="2">
        <v>68</v>
      </c>
      <c r="D17" s="6">
        <v>45</v>
      </c>
      <c r="E17" s="7">
        <v>80</v>
      </c>
      <c r="F17" s="3">
        <v>56</v>
      </c>
      <c r="G17" s="13">
        <v>31</v>
      </c>
      <c r="H17" s="5">
        <v>46</v>
      </c>
      <c r="I17" s="14">
        <v>32</v>
      </c>
      <c r="J17" s="15">
        <f t="shared" si="0"/>
        <v>358</v>
      </c>
      <c r="K17" s="17">
        <f t="shared" si="1"/>
        <v>51.142857142857146</v>
      </c>
      <c r="L17" s="18">
        <f t="shared" si="2"/>
        <v>19</v>
      </c>
      <c r="M17" t="s">
        <v>40</v>
      </c>
    </row>
    <row r="18" spans="1:13" x14ac:dyDescent="0.3">
      <c r="A18" s="1">
        <v>16</v>
      </c>
      <c r="B18" s="4" t="s">
        <v>25</v>
      </c>
      <c r="C18" s="2">
        <v>65</v>
      </c>
      <c r="D18" s="6">
        <v>64</v>
      </c>
      <c r="E18" s="7">
        <v>87</v>
      </c>
      <c r="F18" s="3">
        <v>79</v>
      </c>
      <c r="G18" s="13">
        <v>46</v>
      </c>
      <c r="H18" s="5">
        <v>41</v>
      </c>
      <c r="I18" s="14">
        <v>95</v>
      </c>
      <c r="J18" s="15">
        <f t="shared" si="0"/>
        <v>477</v>
      </c>
      <c r="K18" s="17">
        <f t="shared" si="1"/>
        <v>68.142857142857139</v>
      </c>
      <c r="L18" s="18">
        <f t="shared" si="2"/>
        <v>4</v>
      </c>
      <c r="M18" t="s">
        <v>40</v>
      </c>
    </row>
    <row r="19" spans="1:13" x14ac:dyDescent="0.3">
      <c r="A19" s="1">
        <v>17</v>
      </c>
      <c r="B19" s="4" t="s">
        <v>26</v>
      </c>
      <c r="C19" s="2">
        <v>25</v>
      </c>
      <c r="D19" s="6">
        <v>71</v>
      </c>
      <c r="E19" s="7">
        <v>41</v>
      </c>
      <c r="F19" s="3">
        <v>85</v>
      </c>
      <c r="G19" s="13">
        <v>45</v>
      </c>
      <c r="H19" s="5">
        <v>45</v>
      </c>
      <c r="I19" s="14">
        <v>58</v>
      </c>
      <c r="J19" s="15">
        <f t="shared" si="0"/>
        <v>370</v>
      </c>
      <c r="K19" s="17">
        <f t="shared" si="1"/>
        <v>52.857142857142854</v>
      </c>
      <c r="L19" s="18">
        <f t="shared" si="2"/>
        <v>16</v>
      </c>
      <c r="M19" t="s">
        <v>41</v>
      </c>
    </row>
    <row r="20" spans="1:13" x14ac:dyDescent="0.3">
      <c r="A20" s="1">
        <v>18</v>
      </c>
      <c r="B20" s="4" t="s">
        <v>27</v>
      </c>
      <c r="C20" s="2">
        <v>85</v>
      </c>
      <c r="D20" s="6">
        <v>64</v>
      </c>
      <c r="E20" s="7">
        <v>20</v>
      </c>
      <c r="F20" s="3">
        <v>34</v>
      </c>
      <c r="G20" s="13">
        <v>45</v>
      </c>
      <c r="H20" s="5">
        <v>46</v>
      </c>
      <c r="I20" s="14">
        <v>63</v>
      </c>
      <c r="J20" s="15">
        <f t="shared" si="0"/>
        <v>357</v>
      </c>
      <c r="K20" s="17">
        <f t="shared" si="1"/>
        <v>51</v>
      </c>
      <c r="L20" s="18">
        <f t="shared" si="2"/>
        <v>20</v>
      </c>
      <c r="M20" t="s">
        <v>40</v>
      </c>
    </row>
    <row r="21" spans="1:13" x14ac:dyDescent="0.3">
      <c r="A21" s="1">
        <v>19</v>
      </c>
      <c r="B21" s="4" t="s">
        <v>28</v>
      </c>
      <c r="C21" s="2">
        <v>25</v>
      </c>
      <c r="D21" s="6">
        <v>58</v>
      </c>
      <c r="E21" s="7">
        <v>56</v>
      </c>
      <c r="F21" s="3">
        <v>84</v>
      </c>
      <c r="G21" s="13">
        <v>45</v>
      </c>
      <c r="H21" s="5">
        <v>42</v>
      </c>
      <c r="I21" s="14">
        <v>49</v>
      </c>
      <c r="J21" s="15">
        <f t="shared" si="0"/>
        <v>359</v>
      </c>
      <c r="K21" s="17">
        <f t="shared" si="1"/>
        <v>51.285714285714285</v>
      </c>
      <c r="L21" s="18">
        <f t="shared" si="2"/>
        <v>18</v>
      </c>
      <c r="M21" t="s">
        <v>41</v>
      </c>
    </row>
    <row r="22" spans="1:13" x14ac:dyDescent="0.3">
      <c r="A22" s="1">
        <v>20</v>
      </c>
      <c r="B22" s="4" t="s">
        <v>29</v>
      </c>
      <c r="C22" s="2">
        <v>51</v>
      </c>
      <c r="D22" s="6">
        <v>35</v>
      </c>
      <c r="E22" s="7">
        <v>64</v>
      </c>
      <c r="F22" s="3">
        <v>74</v>
      </c>
      <c r="G22" s="13">
        <v>74</v>
      </c>
      <c r="H22" s="5">
        <v>20</v>
      </c>
      <c r="I22" s="14">
        <v>28</v>
      </c>
      <c r="J22" s="15">
        <f t="shared" si="0"/>
        <v>346</v>
      </c>
      <c r="K22" s="17">
        <f t="shared" si="1"/>
        <v>49.428571428571431</v>
      </c>
      <c r="L22" s="18">
        <f t="shared" si="2"/>
        <v>22</v>
      </c>
      <c r="M22" t="s">
        <v>41</v>
      </c>
    </row>
    <row r="23" spans="1:13" x14ac:dyDescent="0.3">
      <c r="A23" s="1">
        <v>21</v>
      </c>
      <c r="B23" s="4" t="s">
        <v>30</v>
      </c>
      <c r="C23" s="2">
        <v>58</v>
      </c>
      <c r="D23" s="6">
        <v>23</v>
      </c>
      <c r="E23" s="7">
        <v>56</v>
      </c>
      <c r="F23" s="3">
        <v>85</v>
      </c>
      <c r="G23" s="13">
        <v>12</v>
      </c>
      <c r="H23" s="5">
        <v>54</v>
      </c>
      <c r="I23" s="14">
        <v>55</v>
      </c>
      <c r="J23" s="15">
        <f t="shared" si="0"/>
        <v>343</v>
      </c>
      <c r="K23" s="17">
        <f t="shared" si="1"/>
        <v>49</v>
      </c>
      <c r="L23" s="18">
        <f t="shared" si="2"/>
        <v>23</v>
      </c>
      <c r="M23" t="s">
        <v>41</v>
      </c>
    </row>
    <row r="24" spans="1:13" x14ac:dyDescent="0.3">
      <c r="A24" s="1">
        <v>22</v>
      </c>
      <c r="B24" s="4" t="s">
        <v>31</v>
      </c>
      <c r="C24" s="2">
        <v>59</v>
      </c>
      <c r="D24" s="6">
        <v>36</v>
      </c>
      <c r="E24" s="7">
        <v>13</v>
      </c>
      <c r="F24" s="3">
        <v>65</v>
      </c>
      <c r="G24" s="13">
        <v>74</v>
      </c>
      <c r="H24" s="5">
        <v>52</v>
      </c>
      <c r="I24" s="14">
        <v>88</v>
      </c>
      <c r="J24" s="15">
        <f t="shared" si="0"/>
        <v>387</v>
      </c>
      <c r="K24" s="17">
        <f t="shared" si="1"/>
        <v>55.285714285714285</v>
      </c>
      <c r="L24" s="18">
        <f t="shared" si="2"/>
        <v>13</v>
      </c>
      <c r="M24" t="s">
        <v>41</v>
      </c>
    </row>
    <row r="25" spans="1:13" x14ac:dyDescent="0.3">
      <c r="A25" s="1">
        <v>23</v>
      </c>
      <c r="B25" s="4" t="s">
        <v>32</v>
      </c>
      <c r="C25" s="2">
        <v>54</v>
      </c>
      <c r="D25" s="6">
        <v>62</v>
      </c>
      <c r="E25" s="7">
        <v>90</v>
      </c>
      <c r="F25" s="3">
        <v>36</v>
      </c>
      <c r="G25" s="13">
        <v>23</v>
      </c>
      <c r="H25" s="5">
        <v>65</v>
      </c>
      <c r="I25" s="14">
        <v>50</v>
      </c>
      <c r="J25" s="15">
        <f t="shared" si="0"/>
        <v>380</v>
      </c>
      <c r="K25" s="17">
        <f t="shared" si="1"/>
        <v>54.285714285714285</v>
      </c>
      <c r="L25" s="18">
        <f t="shared" si="2"/>
        <v>15</v>
      </c>
      <c r="M25" t="s">
        <v>41</v>
      </c>
    </row>
    <row r="26" spans="1:13" x14ac:dyDescent="0.3">
      <c r="A26" s="1">
        <v>24</v>
      </c>
      <c r="B26" s="4" t="s">
        <v>33</v>
      </c>
      <c r="C26" s="2">
        <v>56</v>
      </c>
      <c r="D26" s="6">
        <v>64</v>
      </c>
      <c r="E26" s="7">
        <v>58</v>
      </c>
      <c r="F26" s="3">
        <v>11</v>
      </c>
      <c r="G26" s="13">
        <v>64</v>
      </c>
      <c r="H26" s="5">
        <v>54</v>
      </c>
      <c r="I26" s="14">
        <v>35</v>
      </c>
      <c r="J26" s="15">
        <f t="shared" si="0"/>
        <v>342</v>
      </c>
      <c r="K26" s="17">
        <f t="shared" si="1"/>
        <v>48.857142857142854</v>
      </c>
      <c r="L26" s="18">
        <f t="shared" si="2"/>
        <v>24</v>
      </c>
      <c r="M26" t="s">
        <v>41</v>
      </c>
    </row>
    <row r="27" spans="1:13" x14ac:dyDescent="0.3">
      <c r="A27" s="1">
        <v>25</v>
      </c>
      <c r="B27" s="4" t="s">
        <v>34</v>
      </c>
      <c r="C27" s="2">
        <v>44</v>
      </c>
      <c r="D27" s="6">
        <v>55</v>
      </c>
      <c r="E27" s="7">
        <v>66</v>
      </c>
      <c r="F27" s="3">
        <v>11</v>
      </c>
      <c r="G27" s="13">
        <v>54</v>
      </c>
      <c r="H27" s="5">
        <v>39</v>
      </c>
      <c r="I27" s="14">
        <v>25</v>
      </c>
      <c r="J27" s="15">
        <f t="shared" si="0"/>
        <v>294</v>
      </c>
      <c r="K27" s="17">
        <f t="shared" si="1"/>
        <v>42</v>
      </c>
      <c r="L27" s="18">
        <f t="shared" si="2"/>
        <v>25</v>
      </c>
      <c r="M27" t="s">
        <v>41</v>
      </c>
    </row>
    <row r="28" spans="1:13" x14ac:dyDescent="0.3">
      <c r="A28" s="1">
        <v>26</v>
      </c>
      <c r="B28" s="4" t="s">
        <v>35</v>
      </c>
      <c r="C28" s="2">
        <v>66</v>
      </c>
      <c r="D28" s="6">
        <v>66</v>
      </c>
      <c r="E28" s="7">
        <v>87</v>
      </c>
      <c r="F28" s="3">
        <v>36</v>
      </c>
      <c r="G28" s="13">
        <v>46</v>
      </c>
      <c r="H28" s="5">
        <v>66</v>
      </c>
      <c r="I28" s="14">
        <v>77</v>
      </c>
      <c r="J28" s="15">
        <f t="shared" ref="J28" si="3">SUM(C28:I28)</f>
        <v>444</v>
      </c>
      <c r="K28" s="17">
        <f t="shared" ref="K28" si="4">AVERAGE(C28:I28)</f>
        <v>63.428571428571431</v>
      </c>
      <c r="L28" s="18">
        <f t="shared" ref="L28" si="5">RANK(J28,$J$3:$J$28)</f>
        <v>7</v>
      </c>
      <c r="M28" t="s">
        <v>40</v>
      </c>
    </row>
    <row r="140" spans="1:1" x14ac:dyDescent="0.3">
      <c r="A140">
        <f>+L3+RANK(J3,J3:J28)</f>
        <v>52</v>
      </c>
    </row>
  </sheetData>
  <autoFilter ref="A2:M28">
    <sortState ref="A3:M27">
      <sortCondition ref="M2:M28"/>
    </sortState>
  </autoFilter>
  <sortState ref="A3:L28">
    <sortCondition ref="A3:A28"/>
  </sortState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B3" sqref="B3"/>
    </sheetView>
  </sheetViews>
  <sheetFormatPr defaultRowHeight="16.2" x14ac:dyDescent="0.3"/>
  <sheetData>
    <row r="1" spans="1:6" x14ac:dyDescent="0.3">
      <c r="A1" t="s">
        <v>46</v>
      </c>
    </row>
    <row r="2" spans="1:6" x14ac:dyDescent="0.3">
      <c r="A2" t="s">
        <v>42</v>
      </c>
      <c r="B2" t="s">
        <v>43</v>
      </c>
      <c r="C2" t="s">
        <v>38</v>
      </c>
      <c r="D2" t="s">
        <v>44</v>
      </c>
      <c r="E2" t="s">
        <v>47</v>
      </c>
      <c r="F2" t="s">
        <v>45</v>
      </c>
    </row>
    <row r="3" spans="1:6" x14ac:dyDescent="0.3">
      <c r="A3">
        <v>10</v>
      </c>
      <c r="B3" t="str">
        <f>VLOOKUP($A3,工作表1!$A3:$L29,2,0)</f>
        <v>邱祖明</v>
      </c>
      <c r="C3">
        <f>VLOOKUP($A3,工作表1!$A3:$L29,3,0)</f>
        <v>86</v>
      </c>
      <c r="D3">
        <f>VLOOKUP($A3,工作表1!$A3:$L29,8,0)</f>
        <v>25</v>
      </c>
      <c r="E3">
        <f>VLOOKUP($A3,工作表1!$A3:$L29,4,0)</f>
        <v>54</v>
      </c>
      <c r="F3">
        <f>VLOOKUP($A3,工作表1!$A3:$L29,12,0)</f>
        <v>21</v>
      </c>
    </row>
    <row r="4" spans="1:6" x14ac:dyDescent="0.3">
      <c r="A4">
        <v>5</v>
      </c>
      <c r="B4" t="str">
        <f>VLOOKUP($A4,工作表1!$A4:$L30,2,0)</f>
        <v>王啟豪</v>
      </c>
      <c r="C4">
        <f>VLOOKUP($A4,工作表1!$A4:$L30,3,0)</f>
        <v>78</v>
      </c>
      <c r="D4">
        <f>VLOOKUP($A4,工作表1!$A4:$L30,8,0)</f>
        <v>68</v>
      </c>
      <c r="E4">
        <f>VLOOKUP($A4,工作表1!$A4:$L30,4,0)</f>
        <v>87</v>
      </c>
      <c r="F4">
        <f>VLOOKUP($A4,工作表1!$A4:$L30,12,0)</f>
        <v>3</v>
      </c>
    </row>
    <row r="5" spans="1:6" x14ac:dyDescent="0.3">
      <c r="A5">
        <v>12</v>
      </c>
      <c r="B5" t="str">
        <f>VLOOKUP($A5,工作表1!$A5:$L31,2,0)</f>
        <v>彭翊嘉</v>
      </c>
      <c r="C5">
        <f>VLOOKUP($A5,工作表1!$A5:$L31,3,0)</f>
        <v>58</v>
      </c>
      <c r="D5">
        <f>VLOOKUP($A5,工作表1!$A5:$L31,8,0)</f>
        <v>45</v>
      </c>
      <c r="E5">
        <f>VLOOKUP($A5,工作表1!$A5:$L31,4,0)</f>
        <v>56</v>
      </c>
      <c r="F5">
        <f>VLOOKUP($A5,工作表1!$A5:$L31,12,0)</f>
        <v>17</v>
      </c>
    </row>
    <row r="6" spans="1:6" x14ac:dyDescent="0.3">
      <c r="A6">
        <v>6</v>
      </c>
      <c r="B6" t="str">
        <f>VLOOKUP($A6,工作表1!$A6:$L32,2,0)</f>
        <v>王德賢</v>
      </c>
      <c r="C6">
        <f>VLOOKUP($A6,工作表1!$A6:$L32,3,0)</f>
        <v>74</v>
      </c>
      <c r="D6">
        <f>VLOOKUP($A6,工作表1!$A6:$L32,8,0)</f>
        <v>87</v>
      </c>
      <c r="E6">
        <f>VLOOKUP($A6,工作表1!$A6:$L32,4,0)</f>
        <v>83</v>
      </c>
      <c r="F6">
        <f>VLOOKUP($A6,工作表1!$A6:$L32,12,0)</f>
        <v>1</v>
      </c>
    </row>
    <row r="7" spans="1:6" x14ac:dyDescent="0.3">
      <c r="A7">
        <v>7</v>
      </c>
      <c r="B7" t="str">
        <f>VLOOKUP($A7,工作表1!$A7:$L33,2,0)</f>
        <v>吳育忠</v>
      </c>
      <c r="C7">
        <f>VLOOKUP($A7,工作表1!$A7:$L33,3,0)</f>
        <v>36</v>
      </c>
      <c r="D7">
        <f>VLOOKUP($A7,工作表1!$A7:$L33,8,0)</f>
        <v>85</v>
      </c>
      <c r="E7">
        <f>VLOOKUP($A7,工作表1!$A7:$L33,4,0)</f>
        <v>49</v>
      </c>
      <c r="F7">
        <f>VLOOKUP($A7,工作表1!$A7:$L33,12,0)</f>
        <v>6</v>
      </c>
    </row>
    <row r="8" spans="1:6" x14ac:dyDescent="0.3">
      <c r="A8">
        <v>15</v>
      </c>
      <c r="B8" t="str">
        <f>VLOOKUP($A8,工作表1!$A8:$L34,2,0)</f>
        <v>謝旻宏</v>
      </c>
      <c r="C8">
        <f>VLOOKUP($A8,工作表1!$A8:$L34,3,0)</f>
        <v>68</v>
      </c>
      <c r="D8">
        <f>VLOOKUP($A8,工作表1!$A8:$L34,8,0)</f>
        <v>46</v>
      </c>
      <c r="E8">
        <f>VLOOKUP($A8,工作表1!$A8:$L34,4,0)</f>
        <v>45</v>
      </c>
      <c r="F8">
        <f>VLOOKUP($A8,工作表1!$A8:$L34,12,0)</f>
        <v>19</v>
      </c>
    </row>
    <row r="9" spans="1:6" x14ac:dyDescent="0.3">
      <c r="A9">
        <v>20</v>
      </c>
      <c r="B9" t="str">
        <f>VLOOKUP($A9,工作表1!$A9:$L35,2,0)</f>
        <v>陳思妤</v>
      </c>
      <c r="C9">
        <f>VLOOKUP($A9,工作表1!$A9:$L35,3,0)</f>
        <v>51</v>
      </c>
      <c r="D9">
        <f>VLOOKUP($A9,工作表1!$A9:$L35,8,0)</f>
        <v>20</v>
      </c>
      <c r="E9">
        <f>VLOOKUP($A9,工作表1!$A9:$L35,4,0)</f>
        <v>35</v>
      </c>
      <c r="F9">
        <f>VLOOKUP($A9,工作表1!$A9:$L35,12,0)</f>
        <v>22</v>
      </c>
    </row>
    <row r="10" spans="1:6" x14ac:dyDescent="0.3">
      <c r="A10">
        <v>23</v>
      </c>
      <c r="B10" t="str">
        <f>VLOOKUP($A10,工作表1!$A10:$L36,2,0)</f>
        <v>造佩妤</v>
      </c>
      <c r="C10">
        <f>VLOOKUP($A10,工作表1!$A10:$L36,3,0)</f>
        <v>54</v>
      </c>
      <c r="D10">
        <f>VLOOKUP($A10,工作表1!$A10:$L36,8,0)</f>
        <v>65</v>
      </c>
      <c r="E10">
        <f>VLOOKUP($A10,工作表1!$A10:$L36,4,0)</f>
        <v>62</v>
      </c>
      <c r="F10">
        <f>VLOOKUP($A10,工作表1!$A10:$L36,12,0)</f>
        <v>15</v>
      </c>
    </row>
    <row r="11" spans="1:6" x14ac:dyDescent="0.3">
      <c r="A11">
        <v>25</v>
      </c>
      <c r="B11" t="str">
        <f>VLOOKUP($A11,工作表1!$A11:$L37,2,0)</f>
        <v>顏睿嫻</v>
      </c>
      <c r="C11">
        <f>VLOOKUP($A11,工作表1!$A11:$L37,3,0)</f>
        <v>44</v>
      </c>
      <c r="D11">
        <f>VLOOKUP($A11,工作表1!$A11:$L37,8,0)</f>
        <v>39</v>
      </c>
      <c r="E11">
        <f>VLOOKUP($A11,工作表1!$A11:$L37,4,0)</f>
        <v>55</v>
      </c>
      <c r="F11">
        <f>VLOOKUP($A11,工作表1!$A11:$L37,12,0)</f>
        <v>25</v>
      </c>
    </row>
    <row r="12" spans="1:6" x14ac:dyDescent="0.3">
      <c r="A12">
        <v>17</v>
      </c>
      <c r="B12" t="str">
        <f>VLOOKUP($A12,工作表1!$A12:$L38,2,0)</f>
        <v>李沛蓁</v>
      </c>
      <c r="C12">
        <f>VLOOKUP($A12,工作表1!$A12:$L38,3,0)</f>
        <v>25</v>
      </c>
      <c r="D12">
        <f>VLOOKUP($A12,工作表1!$A12:$L38,8,0)</f>
        <v>45</v>
      </c>
      <c r="E12">
        <f>VLOOKUP($A12,工作表1!$A12:$L38,4,0)</f>
        <v>71</v>
      </c>
      <c r="F12">
        <f>VLOOKUP($A12,工作表1!$A12:$L38,12,0)</f>
        <v>16</v>
      </c>
    </row>
    <row r="13" spans="1:6" x14ac:dyDescent="0.3">
      <c r="A13">
        <v>26</v>
      </c>
      <c r="B13" t="str">
        <f>VLOOKUP($A13,工作表1!$A13:$L39,2,0)</f>
        <v>許佳筠</v>
      </c>
      <c r="C13">
        <f>VLOOKUP($A13,工作表1!$A13:$L39,3,0)</f>
        <v>66</v>
      </c>
      <c r="D13">
        <f>VLOOKUP($A13,工作表1!$A13:$L39,8,0)</f>
        <v>66</v>
      </c>
      <c r="E13">
        <f>VLOOKUP($A13,工作表1!$A13:$L39,4,0)</f>
        <v>66</v>
      </c>
      <c r="F13">
        <f>VLOOKUP($A13,工作表1!$A13:$L39,12,0)</f>
        <v>7</v>
      </c>
    </row>
    <row r="14" spans="1:6" x14ac:dyDescent="0.3">
      <c r="A14">
        <v>19</v>
      </c>
      <c r="B14" t="str">
        <f>VLOOKUP($A14,工作表1!$A15:$L41,2,0)</f>
        <v>高綉琪</v>
      </c>
      <c r="C14">
        <f>VLOOKUP($A14,工作表1!$A15:$L41,3,0)</f>
        <v>25</v>
      </c>
      <c r="D14">
        <f>VLOOKUP($A14,工作表1!$A15:$L41,8,0)</f>
        <v>42</v>
      </c>
      <c r="E14">
        <f>VLOOKUP($A14,工作表1!$A15:$L41,4,0)</f>
        <v>58</v>
      </c>
      <c r="F14">
        <f>VLOOKUP($A14,工作表1!$A15:$L41,12,0)</f>
        <v>18</v>
      </c>
    </row>
    <row r="15" spans="1:6" x14ac:dyDescent="0.3">
      <c r="A15">
        <v>21</v>
      </c>
      <c r="B15" t="str">
        <f>VLOOKUP($A15,工作表1!$A16:$L42,2,0)</f>
        <v>黃于慈</v>
      </c>
      <c r="C15">
        <f>VLOOKUP($A15,工作表1!$A16:$L42,3,0)</f>
        <v>58</v>
      </c>
      <c r="D15">
        <f>VLOOKUP($A15,工作表1!$A16:$L42,8,0)</f>
        <v>54</v>
      </c>
      <c r="E15">
        <f>VLOOKUP($A15,工作表1!$A16:$L42,4,0)</f>
        <v>23</v>
      </c>
      <c r="F15">
        <f>VLOOKUP($A15,工作表1!$A16:$L42,12,0)</f>
        <v>23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VLOOKUP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5a88</cp:lastModifiedBy>
  <dcterms:created xsi:type="dcterms:W3CDTF">2018-12-11T06:00:32Z</dcterms:created>
  <dcterms:modified xsi:type="dcterms:W3CDTF">2019-05-21T06:15:47Z</dcterms:modified>
</cp:coreProperties>
</file>