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02\"/>
    </mc:Choice>
  </mc:AlternateContent>
  <bookViews>
    <workbookView xWindow="0" yWindow="0" windowWidth="23040" windowHeight="9132" activeTab="1"/>
  </bookViews>
  <sheets>
    <sheet name="工作表1" sheetId="1" r:id="rId1"/>
    <sheet name="VLOOKUPO" sheetId="2" r:id="rId2"/>
  </sheets>
  <definedNames>
    <definedName name="_xlnm._FilterDatabase" localSheetId="0" hidden="1">工作表1!$A$2:$L$28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D5" i="2"/>
  <c r="D6" i="2"/>
  <c r="D7" i="2"/>
  <c r="D8" i="2"/>
  <c r="D9" i="2"/>
  <c r="C5" i="2"/>
  <c r="C6" i="2"/>
  <c r="C7" i="2"/>
  <c r="C8" i="2"/>
  <c r="C9" i="2"/>
  <c r="E4" i="2"/>
  <c r="D4" i="2"/>
  <c r="C4" i="2"/>
  <c r="E3" i="2"/>
  <c r="C3" i="2"/>
  <c r="B3" i="2" l="1"/>
  <c r="B4" i="2"/>
  <c r="B5" i="2"/>
  <c r="B6" i="2"/>
  <c r="B7" i="2"/>
  <c r="B8" i="2"/>
  <c r="B9" i="2"/>
  <c r="L13" i="1" l="1"/>
  <c r="L4" i="1"/>
  <c r="L5" i="1"/>
  <c r="L6" i="1"/>
  <c r="L7" i="1"/>
  <c r="L8" i="1"/>
  <c r="L9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I3" i="1"/>
  <c r="I23" i="1"/>
  <c r="J23" i="1"/>
  <c r="F3" i="1" l="1"/>
  <c r="I5" i="1" l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4" i="1"/>
  <c r="J24" i="1" s="1"/>
  <c r="I25" i="1"/>
  <c r="J25" i="1" s="1"/>
  <c r="I26" i="1"/>
  <c r="J26" i="1" s="1"/>
  <c r="I27" i="1"/>
  <c r="J27" i="1" s="1"/>
  <c r="I28" i="1"/>
  <c r="J28" i="1" s="1"/>
  <c r="I4" i="1"/>
  <c r="J4" i="1" s="1"/>
</calcChain>
</file>

<file path=xl/sharedStrings.xml><?xml version="1.0" encoding="utf-8"?>
<sst xmlns="http://schemas.openxmlformats.org/spreadsheetml/2006/main" count="46" uniqueCount="43">
  <si>
    <t xml:space="preserve">國文 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</si>
  <si>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</si>
  <si>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</si>
  <si>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</si>
  <si>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地理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</si>
  <si>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</si>
  <si>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</si>
  <si>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</si>
  <si>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</si>
  <si>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謝旻宏</t>
    <phoneticPr fontId="1" type="noConversion"/>
  </si>
  <si>
    <t>王雨楓</t>
    <phoneticPr fontId="1" type="noConversion"/>
  </si>
  <si>
    <t>李愷勳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</si>
  <si>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</si>
  <si>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</si>
  <si>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</si>
  <si>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</si>
  <si>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</si>
  <si>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</si>
  <si>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何姍珊</t>
    <phoneticPr fontId="1" type="noConversion"/>
  </si>
  <si>
    <t>李沛蓁</t>
    <phoneticPr fontId="1" type="noConversion"/>
  </si>
  <si>
    <t>林潔淨</t>
    <phoneticPr fontId="1" type="noConversion"/>
  </si>
  <si>
    <t>高綉棋</t>
    <phoneticPr fontId="1" type="noConversion"/>
  </si>
  <si>
    <t>陳思妤</t>
    <phoneticPr fontId="1" type="noConversion"/>
  </si>
  <si>
    <t>趙育萱</t>
    <phoneticPr fontId="1" type="noConversion"/>
  </si>
  <si>
    <t>趙佩妤</t>
    <phoneticPr fontId="1" type="noConversion"/>
  </si>
  <si>
    <t>蔡沂靜</t>
    <phoneticPr fontId="1" type="noConversion"/>
  </si>
  <si>
    <t>顏睿嫻</t>
    <phoneticPr fontId="1" type="noConversion"/>
  </si>
  <si>
    <t>許佳筠\</t>
    <phoneticPr fontId="1" type="noConversion"/>
  </si>
  <si>
    <t>王育杰'</t>
    <phoneticPr fontId="1" type="noConversion"/>
  </si>
  <si>
    <t>班排</t>
    <phoneticPr fontId="1" type="noConversion"/>
  </si>
  <si>
    <t>姓名</t>
    <phoneticPr fontId="1" type="noConversion"/>
  </si>
  <si>
    <t>座號</t>
    <phoneticPr fontId="1" type="noConversion"/>
  </si>
  <si>
    <t>方子恆</t>
    <phoneticPr fontId="1" type="noConversion"/>
  </si>
  <si>
    <t>力</t>
    <phoneticPr fontId="1" type="noConversion"/>
  </si>
  <si>
    <t xml:space="preserve">歷史  </t>
    <phoneticPr fontId="1" type="noConversion"/>
  </si>
  <si>
    <t>總成績</t>
    <phoneticPr fontId="1" type="noConversion"/>
  </si>
  <si>
    <t>平均</t>
    <phoneticPr fontId="1" type="noConversion"/>
  </si>
  <si>
    <t>黃于慈</t>
    <phoneticPr fontId="1" type="noConversion"/>
  </si>
  <si>
    <t xml:space="preserve">安順國中107學年度第二次段考106班成績                                                                                      </t>
    <phoneticPr fontId="1" type="noConversion"/>
  </si>
  <si>
    <t xml:space="preserve">國文及格或補考   </t>
    <phoneticPr fontId="1" type="noConversion"/>
  </si>
  <si>
    <t>國文</t>
    <phoneticPr fontId="1" type="noConversion"/>
  </si>
  <si>
    <t>排名</t>
    <phoneticPr fontId="1" type="noConversion"/>
  </si>
  <si>
    <t>數學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</si>
</sst>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8"/>
      <name val="新細明體"/>
      <family val="2"/>
      <charset val="136"/>
      <scheme val="minor"/>
    </font>
    <font>
      <sz val="12"/>
      <color theme="7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7" tint="-0.249977111117893"/>
      <name val="新細明體"/>
      <family val="1"/>
      <charset val="136"/>
      <scheme val="minor"/>
    </font>
    <font>
      <sz val="12"/>
      <color rgb="FF92D050"/>
      <name val="新細明體"/>
      <family val="2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2" fillId="4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3" fillId="6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0" fillId="9" borderId="0" xfId="0" applyFill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3" fillId="11" borderId="1" xfId="0" applyFont="1" applyFill="1" applyBorder="1">
      <alignment vertical="center"/>
    </xf>
    <xf numFmtId="0" fontId="0" fillId="1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workbookViewId="0">
      <selection activeCell="D26" sqref="D26"/>
    </sheetView>
  </sheetViews>
  <sheetFormatPr defaultRowHeight="16.2" x14ac:dyDescent="0.3"/>
  <cols>
    <col min="1" max="1" width="5.6640625" customWidth="1"/>
    <col min="2" max="2" width="8" bestFit="1" customWidth="1"/>
    <col min="3" max="3" width="6" bestFit="1" customWidth="1"/>
    <col min="4" max="7" width="5.44140625" bestFit="1" customWidth="1"/>
    <col min="8" max="8" width="6.44140625" bestFit="1" customWidth="1"/>
    <col min="9" max="9" width="6.88671875" customWidth="1"/>
    <col min="10" max="11" width="5.44140625" bestFit="1" customWidth="1"/>
    <col min="12" max="12" width="13.33203125" bestFit="1" customWidth="1"/>
  </cols>
  <sheetData>
    <row r="1" spans="1:12" x14ac:dyDescent="0.3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3">
      <c r="A2" s="1" t="s">
        <v>31</v>
      </c>
      <c r="B2" s="3" t="s">
        <v>30</v>
      </c>
      <c r="C2" s="6" t="s">
        <v>0</v>
      </c>
      <c r="D2" s="8" t="s">
        <v>1</v>
      </c>
      <c r="E2" s="10" t="s">
        <v>2</v>
      </c>
      <c r="F2" s="5" t="s">
        <v>3</v>
      </c>
      <c r="G2" s="2" t="s">
        <v>4</v>
      </c>
      <c r="H2" s="13" t="s">
        <v>34</v>
      </c>
      <c r="I2" s="16" t="s">
        <v>35</v>
      </c>
      <c r="J2" s="18" t="s">
        <v>36</v>
      </c>
      <c r="K2" s="15" t="s">
        <v>29</v>
      </c>
      <c r="L2" t="s">
        <v>39</v>
      </c>
    </row>
    <row r="3" spans="1:12" x14ac:dyDescent="0.3">
      <c r="A3" s="1">
        <v>1</v>
      </c>
      <c r="B3" s="4" t="s">
        <v>32</v>
      </c>
      <c r="C3" s="7">
        <v>55</v>
      </c>
      <c r="D3" s="9">
        <v>44</v>
      </c>
      <c r="E3" s="11">
        <v>10</v>
      </c>
      <c r="F3" s="12">
        <f>+P10</f>
        <v>0</v>
      </c>
      <c r="G3" s="2">
        <v>22</v>
      </c>
      <c r="H3" s="14">
        <v>23</v>
      </c>
      <c r="I3" s="17">
        <f>SUM(C3:H3)</f>
        <v>154</v>
      </c>
      <c r="J3" s="18">
        <v>44.9</v>
      </c>
      <c r="K3" s="15">
        <f>RANK(I3,$I$3:$I$28)</f>
        <v>26</v>
      </c>
      <c r="L3" t="str">
        <f>IF(C3&gt;=60,"及格","補考")</f>
        <v>補考</v>
      </c>
    </row>
    <row r="4" spans="1:12" x14ac:dyDescent="0.3">
      <c r="A4" s="1">
        <v>2</v>
      </c>
      <c r="B4" s="4" t="s">
        <v>28</v>
      </c>
      <c r="C4" s="7">
        <v>98</v>
      </c>
      <c r="D4" s="9">
        <v>87</v>
      </c>
      <c r="E4" s="11">
        <v>100</v>
      </c>
      <c r="F4" s="12">
        <v>93</v>
      </c>
      <c r="G4" s="2">
        <v>95</v>
      </c>
      <c r="H4" s="14">
        <v>33</v>
      </c>
      <c r="I4" s="17">
        <f t="shared" ref="I4:I27" si="0">SUM(C4:H4)</f>
        <v>506</v>
      </c>
      <c r="J4" s="18">
        <f t="shared" ref="J4:J28" si="1">AVERAGE(C4:I4)</f>
        <v>144.57142857142858</v>
      </c>
      <c r="K4" s="15">
        <f t="shared" ref="K4:K28" si="2">RANK(I4,$I$3:$I$28)</f>
        <v>1</v>
      </c>
      <c r="L4" t="str">
        <f t="shared" ref="L4:L28" si="3">IF(C4&gt;=60,"及格","補考")</f>
        <v>及格</v>
      </c>
    </row>
    <row r="5" spans="1:12" x14ac:dyDescent="0.3">
      <c r="A5" s="1">
        <v>3</v>
      </c>
      <c r="B5" s="4" t="s">
        <v>10</v>
      </c>
      <c r="C5" s="7">
        <v>10</v>
      </c>
      <c r="D5" s="9">
        <v>33</v>
      </c>
      <c r="E5" s="11">
        <v>64</v>
      </c>
      <c r="F5" s="12">
        <v>87</v>
      </c>
      <c r="G5" s="2">
        <v>64</v>
      </c>
      <c r="H5" s="14">
        <v>84</v>
      </c>
      <c r="I5" s="17">
        <f t="shared" si="0"/>
        <v>342</v>
      </c>
      <c r="J5" s="18">
        <f t="shared" si="1"/>
        <v>97.714285714285708</v>
      </c>
      <c r="K5" s="15">
        <f t="shared" si="2"/>
        <v>14</v>
      </c>
      <c r="L5" t="str">
        <f t="shared" si="3"/>
        <v>補考</v>
      </c>
    </row>
    <row r="6" spans="1:12" x14ac:dyDescent="0.3">
      <c r="A6" s="1">
        <v>4</v>
      </c>
      <c r="B6" s="4" t="s">
        <v>5</v>
      </c>
      <c r="C6" s="7">
        <v>32</v>
      </c>
      <c r="D6" s="9">
        <v>77</v>
      </c>
      <c r="E6" s="11">
        <v>88</v>
      </c>
      <c r="F6" s="12">
        <v>77</v>
      </c>
      <c r="G6" s="2">
        <v>54</v>
      </c>
      <c r="H6" s="14">
        <v>65</v>
      </c>
      <c r="I6" s="17">
        <f t="shared" si="0"/>
        <v>393</v>
      </c>
      <c r="J6" s="18">
        <f t="shared" si="1"/>
        <v>112.28571428571429</v>
      </c>
      <c r="K6" s="15">
        <f t="shared" si="2"/>
        <v>10</v>
      </c>
      <c r="L6" t="str">
        <f t="shared" si="3"/>
        <v>補考</v>
      </c>
    </row>
    <row r="7" spans="1:12" x14ac:dyDescent="0.3">
      <c r="A7" s="1">
        <v>5</v>
      </c>
      <c r="B7" s="4" t="s">
        <v>6</v>
      </c>
      <c r="C7" s="7">
        <v>10</v>
      </c>
      <c r="D7" s="9">
        <v>12</v>
      </c>
      <c r="E7" s="11">
        <v>23</v>
      </c>
      <c r="F7" s="12">
        <v>34</v>
      </c>
      <c r="G7" s="2">
        <v>56</v>
      </c>
      <c r="H7" s="14">
        <v>33</v>
      </c>
      <c r="I7" s="17">
        <f t="shared" si="0"/>
        <v>168</v>
      </c>
      <c r="J7" s="18">
        <f t="shared" si="1"/>
        <v>48</v>
      </c>
      <c r="K7" s="15">
        <f t="shared" si="2"/>
        <v>25</v>
      </c>
      <c r="L7" t="str">
        <f t="shared" si="3"/>
        <v>補考</v>
      </c>
    </row>
    <row r="8" spans="1:12" x14ac:dyDescent="0.3">
      <c r="A8" s="1">
        <v>6</v>
      </c>
      <c r="B8" s="4" t="s">
        <v>7</v>
      </c>
      <c r="C8" s="7">
        <v>95</v>
      </c>
      <c r="D8" s="9">
        <v>6</v>
      </c>
      <c r="E8" s="11">
        <v>45</v>
      </c>
      <c r="F8" s="12">
        <v>77</v>
      </c>
      <c r="G8" s="2">
        <v>88</v>
      </c>
      <c r="H8" s="14">
        <v>67</v>
      </c>
      <c r="I8" s="17">
        <f t="shared" si="0"/>
        <v>378</v>
      </c>
      <c r="J8" s="18">
        <f t="shared" si="1"/>
        <v>108</v>
      </c>
      <c r="K8" s="15">
        <f t="shared" si="2"/>
        <v>11</v>
      </c>
      <c r="L8" t="str">
        <f t="shared" si="3"/>
        <v>及格</v>
      </c>
    </row>
    <row r="9" spans="1:12" x14ac:dyDescent="0.3">
      <c r="A9" s="1">
        <v>7</v>
      </c>
      <c r="B9" s="4" t="s">
        <v>8</v>
      </c>
      <c r="C9" s="7">
        <v>87</v>
      </c>
      <c r="D9" s="9">
        <v>89</v>
      </c>
      <c r="E9" s="11">
        <v>95</v>
      </c>
      <c r="F9" s="12">
        <v>67</v>
      </c>
      <c r="G9" s="2">
        <v>95</v>
      </c>
      <c r="H9" s="14">
        <v>22</v>
      </c>
      <c r="I9" s="17">
        <f t="shared" si="0"/>
        <v>455</v>
      </c>
      <c r="J9" s="18">
        <f t="shared" si="1"/>
        <v>130</v>
      </c>
      <c r="K9" s="15">
        <f t="shared" si="2"/>
        <v>2</v>
      </c>
      <c r="L9" t="str">
        <f t="shared" si="3"/>
        <v>及格</v>
      </c>
    </row>
    <row r="10" spans="1:12" x14ac:dyDescent="0.3">
      <c r="A10" s="1">
        <v>8</v>
      </c>
      <c r="B10" s="4" t="s">
        <v>11</v>
      </c>
      <c r="C10" s="7">
        <v>54</v>
      </c>
      <c r="D10" s="9">
        <v>62</v>
      </c>
      <c r="E10" s="11">
        <v>35</v>
      </c>
      <c r="F10" s="12">
        <v>98</v>
      </c>
      <c r="G10" s="2">
        <v>78</v>
      </c>
      <c r="H10" s="14">
        <v>75</v>
      </c>
      <c r="I10" s="17">
        <f t="shared" si="0"/>
        <v>402</v>
      </c>
      <c r="J10" s="18">
        <f t="shared" si="1"/>
        <v>114.85714285714286</v>
      </c>
      <c r="K10" s="15">
        <f t="shared" si="2"/>
        <v>7</v>
      </c>
      <c r="L10" t="str">
        <f t="shared" si="3"/>
        <v>補考</v>
      </c>
    </row>
    <row r="11" spans="1:12" x14ac:dyDescent="0.3">
      <c r="A11" s="1">
        <v>9</v>
      </c>
      <c r="B11" s="4" t="s">
        <v>12</v>
      </c>
      <c r="C11" s="7">
        <v>55</v>
      </c>
      <c r="D11" s="9">
        <v>3</v>
      </c>
      <c r="E11" s="11">
        <v>14</v>
      </c>
      <c r="F11" s="12">
        <v>25</v>
      </c>
      <c r="G11" s="2">
        <v>54</v>
      </c>
      <c r="H11" s="14">
        <v>68</v>
      </c>
      <c r="I11" s="17">
        <f t="shared" si="0"/>
        <v>219</v>
      </c>
      <c r="J11" s="18">
        <f t="shared" si="1"/>
        <v>62.571428571428569</v>
      </c>
      <c r="K11" s="15">
        <f t="shared" si="2"/>
        <v>23</v>
      </c>
      <c r="L11" t="str">
        <f t="shared" si="3"/>
        <v>補考</v>
      </c>
    </row>
    <row r="12" spans="1:12" x14ac:dyDescent="0.3">
      <c r="A12" s="1">
        <v>10</v>
      </c>
      <c r="B12" s="4" t="s">
        <v>13</v>
      </c>
      <c r="C12" s="7">
        <v>23</v>
      </c>
      <c r="D12" s="9">
        <v>85</v>
      </c>
      <c r="E12" s="11">
        <v>98</v>
      </c>
      <c r="F12" s="12">
        <v>98</v>
      </c>
      <c r="G12" s="2">
        <v>32</v>
      </c>
      <c r="H12" s="14">
        <v>65</v>
      </c>
      <c r="I12" s="17">
        <f t="shared" si="0"/>
        <v>401</v>
      </c>
      <c r="J12" s="18">
        <f t="shared" si="1"/>
        <v>114.57142857142857</v>
      </c>
      <c r="K12" s="15">
        <f t="shared" si="2"/>
        <v>8</v>
      </c>
      <c r="L12" t="str">
        <f t="shared" si="3"/>
        <v>補考</v>
      </c>
    </row>
    <row r="13" spans="1:12" x14ac:dyDescent="0.3">
      <c r="A13" s="1">
        <v>11</v>
      </c>
      <c r="B13" s="4" t="s">
        <v>14</v>
      </c>
      <c r="C13" s="7">
        <v>23</v>
      </c>
      <c r="D13" s="9">
        <v>98</v>
      </c>
      <c r="E13" s="11">
        <v>56</v>
      </c>
      <c r="F13" s="12">
        <v>55</v>
      </c>
      <c r="G13" s="2">
        <v>54</v>
      </c>
      <c r="H13" s="14">
        <v>87</v>
      </c>
      <c r="I13" s="17">
        <f t="shared" si="0"/>
        <v>373</v>
      </c>
      <c r="J13" s="18">
        <f t="shared" si="1"/>
        <v>106.57142857142857</v>
      </c>
      <c r="K13" s="15">
        <f t="shared" si="2"/>
        <v>12</v>
      </c>
      <c r="L13" t="str">
        <f>IF(C13&gt;=60,"及格","補考")</f>
        <v>補考</v>
      </c>
    </row>
    <row r="14" spans="1:12" x14ac:dyDescent="0.3">
      <c r="A14" s="1">
        <v>12</v>
      </c>
      <c r="B14" s="4" t="s">
        <v>15</v>
      </c>
      <c r="C14" s="7">
        <v>8</v>
      </c>
      <c r="D14" s="9">
        <v>7</v>
      </c>
      <c r="E14" s="11">
        <v>25</v>
      </c>
      <c r="F14" s="12">
        <v>87</v>
      </c>
      <c r="G14" s="2">
        <v>87</v>
      </c>
      <c r="H14" s="14">
        <v>58</v>
      </c>
      <c r="I14" s="17">
        <f t="shared" si="0"/>
        <v>272</v>
      </c>
      <c r="J14" s="18">
        <f t="shared" si="1"/>
        <v>77.714285714285708</v>
      </c>
      <c r="K14" s="15">
        <f t="shared" si="2"/>
        <v>21</v>
      </c>
      <c r="L14" t="str">
        <f t="shared" si="3"/>
        <v>補考</v>
      </c>
    </row>
    <row r="15" spans="1:12" x14ac:dyDescent="0.3">
      <c r="A15" s="1">
        <v>13</v>
      </c>
      <c r="B15" s="4" t="s">
        <v>16</v>
      </c>
      <c r="C15" s="7">
        <v>98</v>
      </c>
      <c r="D15" s="9">
        <v>32</v>
      </c>
      <c r="E15" s="11">
        <v>32</v>
      </c>
      <c r="F15" s="12">
        <v>88</v>
      </c>
      <c r="G15" s="2">
        <v>21</v>
      </c>
      <c r="H15" s="14">
        <v>64</v>
      </c>
      <c r="I15" s="17">
        <f t="shared" si="0"/>
        <v>335</v>
      </c>
      <c r="J15" s="18">
        <f t="shared" si="1"/>
        <v>95.714285714285708</v>
      </c>
      <c r="K15" s="15">
        <f t="shared" si="2"/>
        <v>15</v>
      </c>
      <c r="L15" t="str">
        <f t="shared" si="3"/>
        <v>及格</v>
      </c>
    </row>
    <row r="16" spans="1:12" x14ac:dyDescent="0.3">
      <c r="A16" s="1">
        <v>14</v>
      </c>
      <c r="B16" s="4" t="s">
        <v>17</v>
      </c>
      <c r="C16" s="7">
        <v>56</v>
      </c>
      <c r="D16" s="9">
        <v>87</v>
      </c>
      <c r="E16" s="11">
        <v>65</v>
      </c>
      <c r="F16" s="12">
        <v>54</v>
      </c>
      <c r="G16" s="2">
        <v>54</v>
      </c>
      <c r="H16" s="14">
        <v>50</v>
      </c>
      <c r="I16" s="17">
        <f t="shared" si="0"/>
        <v>366</v>
      </c>
      <c r="J16" s="18">
        <f t="shared" si="1"/>
        <v>104.57142857142857</v>
      </c>
      <c r="K16" s="15">
        <f t="shared" si="2"/>
        <v>13</v>
      </c>
      <c r="L16" t="str">
        <f t="shared" si="3"/>
        <v>補考</v>
      </c>
    </row>
    <row r="17" spans="1:12" x14ac:dyDescent="0.3">
      <c r="A17" s="1">
        <v>15</v>
      </c>
      <c r="B17" s="4" t="s">
        <v>9</v>
      </c>
      <c r="C17" s="7">
        <v>25</v>
      </c>
      <c r="D17" s="9">
        <v>87</v>
      </c>
      <c r="E17" s="11">
        <v>21</v>
      </c>
      <c r="F17" s="12">
        <v>11</v>
      </c>
      <c r="G17" s="2">
        <v>29</v>
      </c>
      <c r="H17" s="14">
        <v>24</v>
      </c>
      <c r="I17" s="17">
        <f t="shared" si="0"/>
        <v>197</v>
      </c>
      <c r="J17" s="18">
        <f t="shared" si="1"/>
        <v>56.285714285714285</v>
      </c>
      <c r="K17" s="15">
        <f t="shared" si="2"/>
        <v>24</v>
      </c>
      <c r="L17" t="str">
        <f t="shared" si="3"/>
        <v>補考</v>
      </c>
    </row>
    <row r="18" spans="1:12" x14ac:dyDescent="0.3">
      <c r="A18" s="1">
        <v>16</v>
      </c>
      <c r="B18" s="4" t="s">
        <v>18</v>
      </c>
      <c r="C18" s="7">
        <v>23</v>
      </c>
      <c r="D18" s="9">
        <v>25</v>
      </c>
      <c r="E18" s="11">
        <v>51</v>
      </c>
      <c r="F18" s="12">
        <v>32</v>
      </c>
      <c r="G18" s="2">
        <v>35</v>
      </c>
      <c r="H18" s="14">
        <v>71</v>
      </c>
      <c r="I18" s="17">
        <f t="shared" si="0"/>
        <v>237</v>
      </c>
      <c r="J18" s="18">
        <f t="shared" si="1"/>
        <v>67.714285714285708</v>
      </c>
      <c r="K18" s="15">
        <f t="shared" si="2"/>
        <v>22</v>
      </c>
      <c r="L18" t="str">
        <f t="shared" si="3"/>
        <v>補考</v>
      </c>
    </row>
    <row r="19" spans="1:12" x14ac:dyDescent="0.3">
      <c r="A19" s="1">
        <v>17</v>
      </c>
      <c r="B19" s="4" t="s">
        <v>19</v>
      </c>
      <c r="C19" s="7">
        <v>98</v>
      </c>
      <c r="D19" s="9">
        <v>87</v>
      </c>
      <c r="E19" s="11">
        <v>35</v>
      </c>
      <c r="F19" s="12">
        <v>21</v>
      </c>
      <c r="G19" s="2">
        <v>67</v>
      </c>
      <c r="H19" s="14">
        <v>93</v>
      </c>
      <c r="I19" s="17">
        <f t="shared" si="0"/>
        <v>401</v>
      </c>
      <c r="J19" s="18">
        <f t="shared" si="1"/>
        <v>114.57142857142857</v>
      </c>
      <c r="K19" s="15">
        <f t="shared" si="2"/>
        <v>8</v>
      </c>
      <c r="L19" t="str">
        <f t="shared" si="3"/>
        <v>及格</v>
      </c>
    </row>
    <row r="20" spans="1:12" x14ac:dyDescent="0.3">
      <c r="A20" s="1">
        <v>18</v>
      </c>
      <c r="B20" s="4" t="s">
        <v>20</v>
      </c>
      <c r="C20" s="7">
        <v>78</v>
      </c>
      <c r="D20" s="9">
        <v>65</v>
      </c>
      <c r="E20" s="11">
        <v>12</v>
      </c>
      <c r="F20" s="12">
        <v>87</v>
      </c>
      <c r="G20" s="2">
        <v>84</v>
      </c>
      <c r="H20" s="14">
        <v>88</v>
      </c>
      <c r="I20" s="17">
        <f t="shared" si="0"/>
        <v>414</v>
      </c>
      <c r="J20" s="18">
        <f t="shared" si="1"/>
        <v>118.28571428571429</v>
      </c>
      <c r="K20" s="15">
        <f t="shared" si="2"/>
        <v>6</v>
      </c>
      <c r="L20" t="str">
        <f t="shared" si="3"/>
        <v>及格</v>
      </c>
    </row>
    <row r="21" spans="1:12" x14ac:dyDescent="0.3">
      <c r="A21" s="1">
        <v>19</v>
      </c>
      <c r="B21" s="4" t="s">
        <v>21</v>
      </c>
      <c r="C21" s="7">
        <v>84</v>
      </c>
      <c r="D21" s="9">
        <v>98</v>
      </c>
      <c r="E21" s="11">
        <v>98</v>
      </c>
      <c r="F21" s="12">
        <v>54</v>
      </c>
      <c r="G21" s="2">
        <v>21</v>
      </c>
      <c r="H21" s="14">
        <v>78</v>
      </c>
      <c r="I21" s="17">
        <f t="shared" si="0"/>
        <v>433</v>
      </c>
      <c r="J21" s="18">
        <f t="shared" si="1"/>
        <v>123.71428571428571</v>
      </c>
      <c r="K21" s="15">
        <f t="shared" si="2"/>
        <v>4</v>
      </c>
      <c r="L21" t="str">
        <f t="shared" si="3"/>
        <v>及格</v>
      </c>
    </row>
    <row r="22" spans="1:12" x14ac:dyDescent="0.3">
      <c r="A22" s="1">
        <v>20</v>
      </c>
      <c r="B22" s="4" t="s">
        <v>22</v>
      </c>
      <c r="C22" s="7">
        <v>24</v>
      </c>
      <c r="D22" s="9">
        <v>87</v>
      </c>
      <c r="E22" s="11">
        <v>78</v>
      </c>
      <c r="F22" s="12">
        <v>65</v>
      </c>
      <c r="G22" s="2">
        <v>58</v>
      </c>
      <c r="H22" s="14">
        <v>12</v>
      </c>
      <c r="I22" s="17">
        <f t="shared" si="0"/>
        <v>324</v>
      </c>
      <c r="J22" s="18">
        <f t="shared" si="1"/>
        <v>92.571428571428569</v>
      </c>
      <c r="K22" s="15">
        <f t="shared" si="2"/>
        <v>17</v>
      </c>
      <c r="L22" t="str">
        <f t="shared" si="3"/>
        <v>補考</v>
      </c>
    </row>
    <row r="23" spans="1:12" x14ac:dyDescent="0.3">
      <c r="A23" s="1">
        <v>21</v>
      </c>
      <c r="B23" s="4" t="s">
        <v>37</v>
      </c>
      <c r="C23" s="7">
        <v>35</v>
      </c>
      <c r="D23" s="9">
        <v>85</v>
      </c>
      <c r="E23" s="11">
        <v>24</v>
      </c>
      <c r="F23" s="12">
        <v>85</v>
      </c>
      <c r="G23" s="2">
        <v>51</v>
      </c>
      <c r="H23" s="14">
        <v>47</v>
      </c>
      <c r="I23" s="17">
        <f t="shared" si="0"/>
        <v>327</v>
      </c>
      <c r="J23" s="18">
        <f t="shared" si="1"/>
        <v>93.428571428571431</v>
      </c>
      <c r="K23" s="15">
        <f t="shared" si="2"/>
        <v>16</v>
      </c>
      <c r="L23" t="str">
        <f t="shared" si="3"/>
        <v>補考</v>
      </c>
    </row>
    <row r="24" spans="1:12" x14ac:dyDescent="0.3">
      <c r="A24" s="1">
        <v>22</v>
      </c>
      <c r="B24" s="4" t="s">
        <v>23</v>
      </c>
      <c r="C24" s="7">
        <v>32</v>
      </c>
      <c r="D24" s="9">
        <v>54</v>
      </c>
      <c r="E24" s="11">
        <v>3</v>
      </c>
      <c r="F24" s="12">
        <v>98</v>
      </c>
      <c r="G24" s="2">
        <v>27</v>
      </c>
      <c r="H24" s="14">
        <v>65</v>
      </c>
      <c r="I24" s="17">
        <f t="shared" si="0"/>
        <v>279</v>
      </c>
      <c r="J24" s="18">
        <f t="shared" si="1"/>
        <v>79.714285714285708</v>
      </c>
      <c r="K24" s="15">
        <f t="shared" si="2"/>
        <v>20</v>
      </c>
      <c r="L24" t="str">
        <f t="shared" si="3"/>
        <v>補考</v>
      </c>
    </row>
    <row r="25" spans="1:12" x14ac:dyDescent="0.3">
      <c r="A25" s="1">
        <v>23</v>
      </c>
      <c r="B25" s="4" t="s">
        <v>24</v>
      </c>
      <c r="C25" s="7">
        <v>98</v>
      </c>
      <c r="D25" s="9">
        <v>85</v>
      </c>
      <c r="E25" s="11">
        <v>24</v>
      </c>
      <c r="F25" s="12">
        <v>65</v>
      </c>
      <c r="G25" s="2">
        <v>91</v>
      </c>
      <c r="H25" s="14">
        <v>54</v>
      </c>
      <c r="I25" s="17">
        <f t="shared" si="0"/>
        <v>417</v>
      </c>
      <c r="J25" s="18">
        <f t="shared" si="1"/>
        <v>119.14285714285714</v>
      </c>
      <c r="K25" s="15">
        <f t="shared" si="2"/>
        <v>5</v>
      </c>
      <c r="L25" t="str">
        <f t="shared" si="3"/>
        <v>及格</v>
      </c>
    </row>
    <row r="26" spans="1:12" x14ac:dyDescent="0.3">
      <c r="A26" s="1">
        <v>24</v>
      </c>
      <c r="B26" s="4" t="s">
        <v>25</v>
      </c>
      <c r="C26" s="7">
        <v>54</v>
      </c>
      <c r="D26" s="9">
        <v>89</v>
      </c>
      <c r="E26" s="11">
        <v>87</v>
      </c>
      <c r="F26" s="12">
        <v>32</v>
      </c>
      <c r="G26" s="2">
        <v>87</v>
      </c>
      <c r="H26" s="14">
        <v>87</v>
      </c>
      <c r="I26" s="17">
        <f t="shared" si="0"/>
        <v>436</v>
      </c>
      <c r="J26" s="18">
        <f t="shared" si="1"/>
        <v>124.57142857142857</v>
      </c>
      <c r="K26" s="15">
        <f t="shared" si="2"/>
        <v>3</v>
      </c>
      <c r="L26" t="str">
        <f t="shared" si="3"/>
        <v>補考</v>
      </c>
    </row>
    <row r="27" spans="1:12" x14ac:dyDescent="0.3">
      <c r="A27" s="1">
        <v>25</v>
      </c>
      <c r="B27" s="4" t="s">
        <v>26</v>
      </c>
      <c r="C27" s="7">
        <v>6</v>
      </c>
      <c r="D27" s="9">
        <v>65</v>
      </c>
      <c r="E27" s="11">
        <v>98</v>
      </c>
      <c r="F27" s="12">
        <v>21</v>
      </c>
      <c r="G27" s="2">
        <v>23</v>
      </c>
      <c r="H27" s="14">
        <v>98</v>
      </c>
      <c r="I27" s="17">
        <f t="shared" si="0"/>
        <v>311</v>
      </c>
      <c r="J27" s="18">
        <f t="shared" si="1"/>
        <v>88.857142857142861</v>
      </c>
      <c r="K27" s="15">
        <f t="shared" si="2"/>
        <v>19</v>
      </c>
      <c r="L27" t="str">
        <f t="shared" si="3"/>
        <v>補考</v>
      </c>
    </row>
    <row r="28" spans="1:12" x14ac:dyDescent="0.3">
      <c r="A28" s="1">
        <v>26</v>
      </c>
      <c r="B28" s="4" t="s">
        <v>27</v>
      </c>
      <c r="C28" s="7">
        <v>25</v>
      </c>
      <c r="D28" s="9">
        <v>98</v>
      </c>
      <c r="E28" s="10">
        <v>36</v>
      </c>
      <c r="F28" s="5">
        <v>54</v>
      </c>
      <c r="G28" s="2">
        <v>68</v>
      </c>
      <c r="H28" s="14">
        <v>38</v>
      </c>
      <c r="I28" s="17">
        <f>SUM(C28:H28)</f>
        <v>319</v>
      </c>
      <c r="J28" s="18">
        <f t="shared" si="1"/>
        <v>91.142857142857139</v>
      </c>
      <c r="K28" s="15">
        <f t="shared" si="2"/>
        <v>18</v>
      </c>
      <c r="L28" t="str">
        <f t="shared" si="3"/>
        <v>補考</v>
      </c>
    </row>
    <row r="29" spans="1:12" x14ac:dyDescent="0.3">
      <c r="A29" s="19"/>
    </row>
    <row r="31" spans="1:12" ht="6" customHeight="1" x14ac:dyDescent="0.3"/>
    <row r="32" spans="1:12" hidden="1" x14ac:dyDescent="0.3"/>
    <row r="33" spans="29:29" x14ac:dyDescent="0.3">
      <c r="AC33" t="s">
        <v>33</v>
      </c>
    </row>
  </sheetData>
  <autoFilter ref="A2:L28"/>
  <sortState ref="A3:K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topLeftCell="B2" workbookViewId="0">
      <selection activeCell="I14" sqref="I14"/>
    </sheetView>
  </sheetViews>
  <sheetFormatPr defaultRowHeight="16.2" x14ac:dyDescent="0.3"/>
  <cols>
    <col min="2" max="2" width="10.33203125" bestFit="1" customWidth="1"/>
  </cols>
  <sheetData>
    <row r="1" spans="1:6" x14ac:dyDescent="0.3">
      <c r="A1" t="s">
        <v>31</v>
      </c>
      <c r="B1" t="s">
        <v>30</v>
      </c>
      <c r="C1" t="s">
        <v>40</v>
      </c>
      <c r="D1" t="s">
        <v>42</v>
      </c>
      <c r="E1" t="s">
        <v>3</v>
      </c>
      <c r="F1" t="s">
        <v>41</v>
      </c>
    </row>
    <row r="3" spans="1:6" x14ac:dyDescent="0.3">
      <c r="A3">
        <v>2</v>
      </c>
      <c r="B3" t="str">
        <f>VLOOKUP($A3,工作表1!$A$3:$K$28,2,0)</f>
        <v>王育杰'</v>
      </c>
      <c r="C3">
        <f>VLOOKUP($A3,工作表1!$A$3:$K$28,3,0)</f>
        <v>98</v>
      </c>
      <c r="D3">
        <v>100</v>
      </c>
      <c r="E3">
        <f>VLOOKUP($A3,工作表1!$A$3:$K$28,6,0)</f>
        <v>93</v>
      </c>
    </row>
    <row r="4" spans="1:6" x14ac:dyDescent="0.3">
      <c r="A4">
        <v>1</v>
      </c>
      <c r="B4" t="str">
        <f>VLOOKUP($A4,工作表1!$A$3:$K$28,2,0)</f>
        <v>方子恆</v>
      </c>
      <c r="C4">
        <f>VLOOKUP($A4,工作表1!$A$3:$K$28,3,0)</f>
        <v>55</v>
      </c>
      <c r="D4">
        <f>VLOOKUP($A4,工作表1!$A$3:$K$28,5,0)</f>
        <v>10</v>
      </c>
      <c r="E4">
        <f>VLOOKUP($A4,工作表1!$A$3:$K$28,6,0)</f>
        <v>0</v>
      </c>
    </row>
    <row r="5" spans="1:6" x14ac:dyDescent="0.3">
      <c r="A5">
        <v>5</v>
      </c>
      <c r="B5" t="str">
        <f>VLOOKUP($A5,工作表1!$A$3:$K$28,2,0)</f>
        <v>王啟豪</v>
      </c>
      <c r="C5">
        <f>VLOOKUP($A5,工作表1!$A$3:$K$28,3,0)</f>
        <v>10</v>
      </c>
      <c r="D5">
        <f>VLOOKUP($A5,工作表1!$A$3:$K$28,5,0)</f>
        <v>23</v>
      </c>
      <c r="E5">
        <f>VLOOKUP($A5,工作表1!$A$3:$K$28,6,0)</f>
        <v>34</v>
      </c>
    </row>
    <row r="6" spans="1:6" x14ac:dyDescent="0.3">
      <c r="A6">
        <v>6</v>
      </c>
      <c r="B6" t="str">
        <f>VLOOKUP($A6,工作表1!$A$3:$K$28,2,0)</f>
        <v>王德賢</v>
      </c>
      <c r="C6">
        <f>VLOOKUP($A6,工作表1!$A$3:$K$28,3,0)</f>
        <v>95</v>
      </c>
      <c r="D6">
        <f>VLOOKUP($A6,工作表1!$A$3:$K$28,5,0)</f>
        <v>45</v>
      </c>
      <c r="E6">
        <f>VLOOKUP($A6,工作表1!$A$3:$K$28,6,0)</f>
        <v>77</v>
      </c>
    </row>
    <row r="7" spans="1:6" x14ac:dyDescent="0.3">
      <c r="A7">
        <v>7</v>
      </c>
      <c r="B7" t="str">
        <f>VLOOKUP($A7,工作表1!$A$3:$K$28,2,0)</f>
        <v>吳育忠</v>
      </c>
      <c r="C7">
        <f>VLOOKUP($A7,工作表1!$A$3:$K$28,3,0)</f>
        <v>87</v>
      </c>
      <c r="D7">
        <f>VLOOKUP($A7,工作表1!$A$3:$K$28,5,0)</f>
        <v>95</v>
      </c>
      <c r="E7">
        <f>VLOOKUP($A7,工作表1!$A$3:$K$28,6,0)</f>
        <v>67</v>
      </c>
    </row>
    <row r="8" spans="1:6" x14ac:dyDescent="0.3">
      <c r="A8">
        <v>10</v>
      </c>
      <c r="B8" t="str">
        <f>VLOOKUP($A8,工作表1!$A$3:$K$28,2,0)</f>
        <v>邱祖明</v>
      </c>
      <c r="C8">
        <f>VLOOKUP($A8,工作表1!$A$3:$K$28,3,0)</f>
        <v>23</v>
      </c>
      <c r="D8">
        <f>VLOOKUP($A8,工作表1!$A$3:$K$28,5,0)</f>
        <v>98</v>
      </c>
      <c r="E8">
        <f>VLOOKUP($A8,工作表1!$A$3:$K$28,6,0)</f>
        <v>98</v>
      </c>
    </row>
    <row r="9" spans="1:6" x14ac:dyDescent="0.3">
      <c r="A9">
        <v>11</v>
      </c>
      <c r="B9" t="str">
        <f>VLOOKUP($A9,工作表1!$A$3:$K$28,2,0)</f>
        <v>陳進霖</v>
      </c>
      <c r="C9">
        <f>VLOOKUP($A9,工作表1!$A$3:$K$28,3,0)</f>
        <v>23</v>
      </c>
      <c r="D9">
        <f>VLOOKUP($A9,工作表1!$A$3:$K$28,5,0)</f>
        <v>56</v>
      </c>
      <c r="E9">
        <f>VLOOKUP($A9,工作表1!$A$3:$K$28,6,0)</f>
        <v>55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2018-12-18T05:38:31Z</dcterms:created>
  <dcterms:modified xsi:type="dcterms:W3CDTF">2019-05-21T06:06:08Z</dcterms:modified>
</cp:coreProperties>
</file>