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32" activeTab="1"/>
  </bookViews>
  <sheets>
    <sheet name="原始資料" sheetId="1" r:id="rId1"/>
    <sheet name="vlookup" sheetId="2" r:id="rId2"/>
  </sheets>
  <definedNames>
    <definedName name="_xlnm._FilterDatabase" localSheetId="0" hidden="1">原始資料!$A$2:$M$30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F11" i="2"/>
  <c r="G4" i="2"/>
  <c r="G5" i="2"/>
  <c r="G6" i="2"/>
  <c r="G7" i="2"/>
  <c r="G8" i="2"/>
  <c r="G9" i="2"/>
  <c r="G10" i="2"/>
  <c r="G3" i="2"/>
  <c r="F4" i="2"/>
  <c r="F5" i="2"/>
  <c r="F6" i="2"/>
  <c r="F7" i="2"/>
  <c r="F8" i="2"/>
  <c r="F9" i="2"/>
  <c r="F10" i="2"/>
  <c r="F3" i="2"/>
  <c r="E11" i="2"/>
  <c r="D11" i="2"/>
  <c r="C11" i="2"/>
  <c r="B11" i="2"/>
  <c r="C10" i="2"/>
  <c r="D10" i="2"/>
  <c r="E10" i="2"/>
  <c r="E4" i="2" l="1"/>
  <c r="E5" i="2"/>
  <c r="E6" i="2"/>
  <c r="E7" i="2"/>
  <c r="E8" i="2"/>
  <c r="E9" i="2"/>
  <c r="D4" i="2"/>
  <c r="D5" i="2"/>
  <c r="D6" i="2"/>
  <c r="D7" i="2"/>
  <c r="D8" i="2"/>
  <c r="D9" i="2"/>
  <c r="C4" i="2"/>
  <c r="C5" i="2"/>
  <c r="C6" i="2"/>
  <c r="C7" i="2"/>
  <c r="C8" i="2"/>
  <c r="C9" i="2"/>
  <c r="E3" i="2"/>
  <c r="D3" i="2"/>
  <c r="C3" i="2"/>
  <c r="B4" i="2"/>
  <c r="B5" i="2"/>
  <c r="B6" i="2"/>
  <c r="B7" i="2"/>
  <c r="B8" i="2"/>
  <c r="B9" i="2"/>
  <c r="B10" i="2"/>
  <c r="B3" i="2"/>
  <c r="M4" i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D30" i="1" l="1"/>
  <c r="E30" i="1"/>
  <c r="F30" i="1"/>
  <c r="G30" i="1"/>
  <c r="H30" i="1"/>
  <c r="I30" i="1"/>
  <c r="C30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" i="1"/>
  <c r="K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L29" i="1" l="1"/>
  <c r="L25" i="1"/>
  <c r="L21" i="1"/>
  <c r="L17" i="1"/>
  <c r="L13" i="1"/>
  <c r="L5" i="1"/>
  <c r="L28" i="1"/>
  <c r="L24" i="1"/>
  <c r="L20" i="1"/>
  <c r="L16" i="1"/>
  <c r="L12" i="1"/>
  <c r="L8" i="1"/>
  <c r="L3" i="1"/>
  <c r="L4" i="1"/>
  <c r="L27" i="1"/>
  <c r="L23" i="1"/>
  <c r="L19" i="1"/>
  <c r="L15" i="1"/>
  <c r="L11" i="1"/>
  <c r="L7" i="1"/>
  <c r="L26" i="1"/>
  <c r="L22" i="1"/>
  <c r="L18" i="1"/>
  <c r="L14" i="1"/>
  <c r="L10" i="1"/>
  <c r="L6" i="1"/>
  <c r="L9" i="1"/>
</calcChain>
</file>

<file path=xl/sharedStrings.xml><?xml version="1.0" encoding="utf-8"?>
<sst xmlns="http://schemas.openxmlformats.org/spreadsheetml/2006/main" count="51" uniqueCount="50">
  <si>
    <t>英文</t>
    <phoneticPr fontId="1" type="noConversion"/>
  </si>
  <si>
    <t>地理</t>
    <phoneticPr fontId="1" type="noConversion"/>
  </si>
  <si>
    <t>方彥博</t>
    <phoneticPr fontId="1" type="noConversion"/>
  </si>
  <si>
    <t>何澄凱</t>
    <phoneticPr fontId="1" type="noConversion"/>
  </si>
  <si>
    <t>吳杰霖</t>
    <phoneticPr fontId="1" type="noConversion"/>
  </si>
  <si>
    <t>吳冠享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</si>
  <si>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</si>
  <si>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</si>
  <si>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</si>
  <si>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</si>
  <si>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</si>
  <si>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</si>
  <si>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黃寶騰</t>
    <phoneticPr fontId="1" type="noConversion"/>
  </si>
  <si>
    <t>鄭建宏</t>
    <phoneticPr fontId="1" type="noConversion"/>
  </si>
  <si>
    <t>謝昕哲</t>
    <phoneticPr fontId="1" type="noConversion"/>
  </si>
  <si>
    <t>蔡旻叡</t>
    <phoneticPr fontId="1" type="noConversion"/>
  </si>
  <si>
    <t>顏宏洺</t>
    <phoneticPr fontId="1" type="noConversion"/>
  </si>
  <si>
    <t>李燕葴</t>
    <phoneticPr fontId="1" type="noConversion"/>
  </si>
  <si>
    <t>林純玉</t>
    <phoneticPr fontId="1" type="noConversion"/>
  </si>
  <si>
    <t>洪雅惠</t>
    <phoneticPr fontId="1" type="noConversion"/>
  </si>
  <si>
    <t>許宥芯</t>
    <phoneticPr fontId="1" type="noConversion"/>
  </si>
  <si>
    <t>郭筠嫻</t>
    <phoneticPr fontId="1" type="noConversion"/>
  </si>
  <si>
    <t>陳芷萱</t>
    <phoneticPr fontId="1" type="noConversion"/>
  </si>
  <si>
    <t>陳宥均</t>
    <phoneticPr fontId="1" type="noConversion"/>
  </si>
  <si>
    <t>陳詠欣</t>
    <phoneticPr fontId="1" type="noConversion"/>
  </si>
  <si>
    <t>黃品宣</t>
    <phoneticPr fontId="1" type="noConversion"/>
  </si>
  <si>
    <t>蘇盈禎</t>
    <phoneticPr fontId="1" type="noConversion"/>
  </si>
  <si>
    <t>歷史</t>
    <phoneticPr fontId="1" type="noConversion"/>
  </si>
  <si>
    <t xml:space="preserve">姓名 </t>
    <phoneticPr fontId="1" type="noConversion"/>
  </si>
  <si>
    <t>國文</t>
    <phoneticPr fontId="1" type="noConversion"/>
  </si>
  <si>
    <t>安順國中107學年度第二次段考105班成績一覽表</t>
    <phoneticPr fontId="1" type="noConversion"/>
  </si>
  <si>
    <t>數學</t>
    <phoneticPr fontId="1" type="noConversion"/>
  </si>
  <si>
    <t xml:space="preserve">生物 </t>
    <phoneticPr fontId="1" type="noConversion"/>
  </si>
  <si>
    <t>公民</t>
    <phoneticPr fontId="1" type="noConversion"/>
  </si>
  <si>
    <t>班排</t>
    <phoneticPr fontId="1" type="noConversion"/>
  </si>
  <si>
    <t>總分</t>
    <phoneticPr fontId="1" type="noConversion"/>
  </si>
  <si>
    <t>王鈞鈺</t>
    <phoneticPr fontId="1" type="noConversion"/>
  </si>
  <si>
    <t>平均</t>
    <phoneticPr fontId="1" type="noConversion"/>
  </si>
  <si>
    <t>座號</t>
    <phoneticPr fontId="1" type="noConversion"/>
  </si>
  <si>
    <t>及格與不及格</t>
    <phoneticPr fontId="1" type="noConversion"/>
  </si>
  <si>
    <t>數及與補</t>
    <phoneticPr fontId="1" type="noConversion"/>
  </si>
  <si>
    <t>學生參賽 名單</t>
    <phoneticPr fontId="1" type="noConversion"/>
  </si>
  <si>
    <t>座號</t>
    <phoneticPr fontId="1" type="noConversion"/>
  </si>
  <si>
    <t>姓名</t>
    <phoneticPr fontId="1" type="noConversion"/>
  </si>
  <si>
    <t>生物</t>
    <phoneticPr fontId="1" type="noConversion"/>
  </si>
  <si>
    <t>公民</t>
    <phoneticPr fontId="1" type="noConversion"/>
  </si>
  <si>
    <t>選手</t>
    <phoneticPr fontId="1" type="noConversion"/>
  </si>
  <si>
    <t>蘇鳳馨</t>
    <phoneticPr fontId="1" type="noConversion"/>
  </si>
  <si>
    <t>歷史</t>
    <phoneticPr fontId="1" type="noConversion"/>
  </si>
  <si>
    <t>地理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</si>
</sst>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rgb="FFFF000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0" fontId="0" fillId="4" borderId="0" xfId="0" applyFont="1" applyFill="1">
      <alignment vertical="center"/>
    </xf>
    <xf numFmtId="0" fontId="0" fillId="10" borderId="0" xfId="0" applyFill="1" applyAlignment="1">
      <alignment horizontal="center" vertical="center"/>
    </xf>
    <xf numFmtId="0" fontId="0" fillId="10" borderId="0" xfId="0" applyFill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9" sqref="B29"/>
    </sheetView>
  </sheetViews>
  <sheetFormatPr defaultRowHeight="16.2" x14ac:dyDescent="0.3"/>
  <cols>
    <col min="1" max="1" width="5.44140625" bestFit="1" customWidth="1"/>
    <col min="2" max="2" width="9.44140625" customWidth="1"/>
    <col min="3" max="5" width="5.44140625" bestFit="1" customWidth="1"/>
    <col min="6" max="6" width="6" bestFit="1" customWidth="1"/>
    <col min="7" max="9" width="5.44140625" bestFit="1" customWidth="1"/>
    <col min="10" max="10" width="4.44140625" bestFit="1" customWidth="1"/>
    <col min="11" max="12" width="5.44140625" bestFit="1" customWidth="1"/>
  </cols>
  <sheetData>
    <row r="1" spans="1:18" x14ac:dyDescent="0.3">
      <c r="A1" s="26" t="s">
        <v>30</v>
      </c>
      <c r="B1" s="27"/>
      <c r="C1" s="27"/>
      <c r="D1" s="27"/>
      <c r="E1" s="27"/>
      <c r="F1" s="27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x14ac:dyDescent="0.3">
      <c r="A2" s="14" t="s">
        <v>38</v>
      </c>
      <c r="B2" s="12" t="s">
        <v>28</v>
      </c>
      <c r="C2" s="16" t="s">
        <v>29</v>
      </c>
      <c r="D2" s="10" t="s">
        <v>0</v>
      </c>
      <c r="E2" s="8" t="s">
        <v>31</v>
      </c>
      <c r="F2" s="6" t="s">
        <v>32</v>
      </c>
      <c r="G2" s="19" t="s">
        <v>27</v>
      </c>
      <c r="H2" s="2" t="s">
        <v>1</v>
      </c>
      <c r="I2" s="4" t="s">
        <v>33</v>
      </c>
      <c r="J2" s="23" t="s">
        <v>35</v>
      </c>
      <c r="K2" s="21" t="s">
        <v>37</v>
      </c>
      <c r="L2" s="1" t="s">
        <v>34</v>
      </c>
      <c r="M2" s="24" t="s">
        <v>40</v>
      </c>
    </row>
    <row r="3" spans="1:18" x14ac:dyDescent="0.3">
      <c r="A3" s="15">
        <v>1</v>
      </c>
      <c r="B3" s="13" t="s">
        <v>2</v>
      </c>
      <c r="C3" s="17">
        <v>50</v>
      </c>
      <c r="D3" s="11">
        <v>35</v>
      </c>
      <c r="E3" s="9">
        <v>30</v>
      </c>
      <c r="F3" s="18">
        <v>40</v>
      </c>
      <c r="G3" s="20">
        <v>20</v>
      </c>
      <c r="H3" s="3">
        <v>24</v>
      </c>
      <c r="I3" s="5">
        <v>30</v>
      </c>
      <c r="J3" s="23">
        <f t="shared" ref="J3:J29" si="0">SUM(C3:I3)</f>
        <v>229</v>
      </c>
      <c r="K3" s="22">
        <f t="shared" ref="K3:K29" si="1">AVERAGE(C3:I3)</f>
        <v>32.714285714285715</v>
      </c>
      <c r="L3">
        <f>RANK(J3,J$3:J$29)</f>
        <v>27</v>
      </c>
      <c r="M3" s="24" t="str">
        <f>IF(C3&gt;=60,"及格","補考")</f>
        <v>補考</v>
      </c>
    </row>
    <row r="4" spans="1:18" x14ac:dyDescent="0.3">
      <c r="A4" s="15">
        <v>2</v>
      </c>
      <c r="B4" s="13" t="s">
        <v>36</v>
      </c>
      <c r="C4" s="17">
        <v>61</v>
      </c>
      <c r="D4" s="11">
        <v>65</v>
      </c>
      <c r="E4" s="9">
        <v>70</v>
      </c>
      <c r="F4" s="7">
        <v>60</v>
      </c>
      <c r="G4" s="20">
        <v>56</v>
      </c>
      <c r="H4" s="3">
        <v>58</v>
      </c>
      <c r="I4" s="5">
        <v>68</v>
      </c>
      <c r="J4" s="23">
        <f t="shared" si="0"/>
        <v>438</v>
      </c>
      <c r="K4" s="22">
        <f t="shared" si="1"/>
        <v>62.571428571428569</v>
      </c>
      <c r="L4">
        <f t="shared" ref="L4:L29" si="2">RANK(J4,J$3:J$29)</f>
        <v>23</v>
      </c>
      <c r="M4" s="24" t="str">
        <f>IF(C4&gt;=60,"及格","補考")</f>
        <v>及格</v>
      </c>
    </row>
    <row r="5" spans="1:18" x14ac:dyDescent="0.3">
      <c r="A5" s="15">
        <v>3</v>
      </c>
      <c r="B5" s="13" t="s">
        <v>3</v>
      </c>
      <c r="C5" s="17">
        <v>95</v>
      </c>
      <c r="D5" s="11">
        <v>105</v>
      </c>
      <c r="E5" s="9">
        <v>80</v>
      </c>
      <c r="F5" s="7">
        <v>89</v>
      </c>
      <c r="G5" s="20">
        <v>98</v>
      </c>
      <c r="H5" s="3">
        <v>89</v>
      </c>
      <c r="I5" s="5">
        <v>90</v>
      </c>
      <c r="J5" s="23">
        <f t="shared" si="0"/>
        <v>646</v>
      </c>
      <c r="K5" s="22">
        <f t="shared" si="1"/>
        <v>92.285714285714292</v>
      </c>
      <c r="L5">
        <f t="shared" si="2"/>
        <v>1</v>
      </c>
      <c r="M5" s="24" t="str">
        <f t="shared" ref="M5:M29" si="3">IF(C5&gt;=60,"及格","補考")</f>
        <v>及格</v>
      </c>
    </row>
    <row r="6" spans="1:18" x14ac:dyDescent="0.3">
      <c r="A6" s="15">
        <v>4</v>
      </c>
      <c r="B6" s="13" t="s">
        <v>4</v>
      </c>
      <c r="C6" s="17">
        <v>39</v>
      </c>
      <c r="D6" s="11">
        <v>54</v>
      </c>
      <c r="E6" s="9">
        <v>17</v>
      </c>
      <c r="F6" s="7">
        <v>41</v>
      </c>
      <c r="G6" s="20">
        <v>65</v>
      </c>
      <c r="H6" s="3">
        <v>15</v>
      </c>
      <c r="I6" s="5">
        <v>51</v>
      </c>
      <c r="J6" s="23">
        <f t="shared" si="0"/>
        <v>282</v>
      </c>
      <c r="K6" s="22">
        <f t="shared" si="1"/>
        <v>40.285714285714285</v>
      </c>
      <c r="L6">
        <f t="shared" si="2"/>
        <v>26</v>
      </c>
      <c r="M6" s="24" t="str">
        <f t="shared" si="3"/>
        <v>補考</v>
      </c>
    </row>
    <row r="7" spans="1:18" x14ac:dyDescent="0.3">
      <c r="A7" s="15">
        <v>5</v>
      </c>
      <c r="B7" s="13" t="s">
        <v>5</v>
      </c>
      <c r="C7" s="17">
        <v>81</v>
      </c>
      <c r="D7" s="11">
        <v>103</v>
      </c>
      <c r="E7" s="9">
        <v>79</v>
      </c>
      <c r="F7" s="7">
        <v>87</v>
      </c>
      <c r="G7" s="20">
        <v>85</v>
      </c>
      <c r="H7" s="3">
        <v>68</v>
      </c>
      <c r="I7" s="5">
        <v>82</v>
      </c>
      <c r="J7" s="23">
        <f t="shared" si="0"/>
        <v>585</v>
      </c>
      <c r="K7" s="22">
        <f t="shared" si="1"/>
        <v>83.571428571428569</v>
      </c>
      <c r="L7">
        <f t="shared" si="2"/>
        <v>8</v>
      </c>
      <c r="M7" s="24" t="str">
        <f t="shared" si="3"/>
        <v>及格</v>
      </c>
    </row>
    <row r="8" spans="1:18" x14ac:dyDescent="0.3">
      <c r="A8" s="15">
        <v>6</v>
      </c>
      <c r="B8" s="13" t="s">
        <v>6</v>
      </c>
      <c r="C8" s="17">
        <v>88</v>
      </c>
      <c r="D8" s="11">
        <v>85</v>
      </c>
      <c r="E8" s="9">
        <v>65</v>
      </c>
      <c r="F8" s="7">
        <v>88</v>
      </c>
      <c r="G8" s="20">
        <v>29</v>
      </c>
      <c r="H8" s="3">
        <v>49</v>
      </c>
      <c r="I8" s="5">
        <v>49</v>
      </c>
      <c r="J8" s="23">
        <f t="shared" si="0"/>
        <v>453</v>
      </c>
      <c r="K8" s="22">
        <f t="shared" si="1"/>
        <v>64.714285714285708</v>
      </c>
      <c r="L8">
        <f t="shared" si="2"/>
        <v>19</v>
      </c>
      <c r="M8" s="24" t="str">
        <f t="shared" si="3"/>
        <v>及格</v>
      </c>
    </row>
    <row r="9" spans="1:18" x14ac:dyDescent="0.3">
      <c r="A9" s="15">
        <v>7</v>
      </c>
      <c r="B9" s="13" t="s">
        <v>7</v>
      </c>
      <c r="C9" s="17">
        <v>91</v>
      </c>
      <c r="D9" s="11">
        <v>104</v>
      </c>
      <c r="E9" s="9">
        <v>90</v>
      </c>
      <c r="F9" s="7">
        <v>56</v>
      </c>
      <c r="G9" s="20">
        <v>55</v>
      </c>
      <c r="H9" s="3">
        <v>79</v>
      </c>
      <c r="I9" s="5">
        <v>67</v>
      </c>
      <c r="J9" s="23">
        <f t="shared" si="0"/>
        <v>542</v>
      </c>
      <c r="K9" s="22">
        <f t="shared" si="1"/>
        <v>77.428571428571431</v>
      </c>
      <c r="L9">
        <f t="shared" si="2"/>
        <v>12</v>
      </c>
      <c r="M9" s="24" t="str">
        <f t="shared" si="3"/>
        <v>及格</v>
      </c>
    </row>
    <row r="10" spans="1:18" x14ac:dyDescent="0.3">
      <c r="A10" s="15">
        <v>8</v>
      </c>
      <c r="B10" s="13" t="s">
        <v>8</v>
      </c>
      <c r="C10" s="17">
        <v>70</v>
      </c>
      <c r="D10" s="11">
        <v>55</v>
      </c>
      <c r="E10" s="9">
        <v>28</v>
      </c>
      <c r="F10" s="7">
        <v>49</v>
      </c>
      <c r="G10" s="20">
        <v>87</v>
      </c>
      <c r="H10" s="3">
        <v>68</v>
      </c>
      <c r="I10" s="5">
        <v>20</v>
      </c>
      <c r="J10" s="23">
        <f t="shared" si="0"/>
        <v>377</v>
      </c>
      <c r="K10" s="22">
        <f t="shared" si="1"/>
        <v>53.857142857142854</v>
      </c>
      <c r="L10">
        <f t="shared" si="2"/>
        <v>25</v>
      </c>
      <c r="M10" s="24" t="str">
        <f t="shared" si="3"/>
        <v>及格</v>
      </c>
    </row>
    <row r="11" spans="1:18" x14ac:dyDescent="0.3">
      <c r="A11" s="15">
        <v>9</v>
      </c>
      <c r="B11" s="13" t="s">
        <v>9</v>
      </c>
      <c r="C11" s="17">
        <v>88</v>
      </c>
      <c r="D11" s="11">
        <v>95</v>
      </c>
      <c r="E11" s="9">
        <v>75</v>
      </c>
      <c r="F11" s="7">
        <v>82</v>
      </c>
      <c r="G11" s="20">
        <v>84</v>
      </c>
      <c r="H11" s="3">
        <v>51</v>
      </c>
      <c r="I11" s="5">
        <v>82</v>
      </c>
      <c r="J11" s="23">
        <f t="shared" si="0"/>
        <v>557</v>
      </c>
      <c r="K11" s="22">
        <f t="shared" si="1"/>
        <v>79.571428571428569</v>
      </c>
      <c r="L11">
        <f t="shared" si="2"/>
        <v>10</v>
      </c>
      <c r="M11" s="24" t="str">
        <f t="shared" si="3"/>
        <v>及格</v>
      </c>
    </row>
    <row r="12" spans="1:18" x14ac:dyDescent="0.3">
      <c r="A12" s="15">
        <v>10</v>
      </c>
      <c r="B12" s="13" t="s">
        <v>10</v>
      </c>
      <c r="C12" s="17">
        <v>85</v>
      </c>
      <c r="D12" s="11">
        <v>98</v>
      </c>
      <c r="E12" s="9">
        <v>79</v>
      </c>
      <c r="F12" s="7">
        <v>79</v>
      </c>
      <c r="G12" s="20">
        <v>65</v>
      </c>
      <c r="H12" s="3">
        <v>98</v>
      </c>
      <c r="I12" s="5">
        <v>57</v>
      </c>
      <c r="J12" s="23">
        <f t="shared" si="0"/>
        <v>561</v>
      </c>
      <c r="K12" s="22">
        <f t="shared" si="1"/>
        <v>80.142857142857139</v>
      </c>
      <c r="L12">
        <f t="shared" si="2"/>
        <v>9</v>
      </c>
      <c r="M12" s="24" t="str">
        <f t="shared" si="3"/>
        <v>及格</v>
      </c>
    </row>
    <row r="13" spans="1:18" x14ac:dyDescent="0.3">
      <c r="A13" s="15">
        <v>11</v>
      </c>
      <c r="B13" s="13" t="s">
        <v>11</v>
      </c>
      <c r="C13" s="17">
        <v>70</v>
      </c>
      <c r="D13" s="11">
        <v>96</v>
      </c>
      <c r="E13" s="9">
        <v>80</v>
      </c>
      <c r="F13" s="7">
        <v>68</v>
      </c>
      <c r="G13" s="20">
        <v>61</v>
      </c>
      <c r="H13" s="3">
        <v>79</v>
      </c>
      <c r="I13" s="5">
        <v>61</v>
      </c>
      <c r="J13" s="23">
        <f t="shared" si="0"/>
        <v>515</v>
      </c>
      <c r="K13" s="22">
        <f t="shared" si="1"/>
        <v>73.571428571428569</v>
      </c>
      <c r="L13">
        <f t="shared" si="2"/>
        <v>14</v>
      </c>
      <c r="M13" s="24" t="str">
        <f t="shared" si="3"/>
        <v>及格</v>
      </c>
    </row>
    <row r="14" spans="1:18" x14ac:dyDescent="0.3">
      <c r="A14" s="15">
        <v>12</v>
      </c>
      <c r="B14" s="13" t="s">
        <v>12</v>
      </c>
      <c r="C14" s="17">
        <v>90</v>
      </c>
      <c r="D14" s="11">
        <v>94</v>
      </c>
      <c r="E14" s="9">
        <v>79</v>
      </c>
      <c r="F14" s="7">
        <v>70</v>
      </c>
      <c r="G14" s="20">
        <v>79</v>
      </c>
      <c r="H14" s="3">
        <v>48</v>
      </c>
      <c r="I14" s="5">
        <v>45</v>
      </c>
      <c r="J14" s="23">
        <f t="shared" si="0"/>
        <v>505</v>
      </c>
      <c r="K14" s="22">
        <f t="shared" si="1"/>
        <v>72.142857142857139</v>
      </c>
      <c r="L14">
        <f t="shared" si="2"/>
        <v>16</v>
      </c>
      <c r="M14" s="24" t="str">
        <f t="shared" si="3"/>
        <v>及格</v>
      </c>
    </row>
    <row r="15" spans="1:18" x14ac:dyDescent="0.3">
      <c r="A15" s="15">
        <v>13</v>
      </c>
      <c r="B15" s="13" t="s">
        <v>15</v>
      </c>
      <c r="C15" s="17">
        <v>98</v>
      </c>
      <c r="D15" s="11">
        <v>107</v>
      </c>
      <c r="E15" s="9">
        <v>85</v>
      </c>
      <c r="F15" s="7">
        <v>91</v>
      </c>
      <c r="G15" s="20">
        <v>86</v>
      </c>
      <c r="H15" s="3">
        <v>52</v>
      </c>
      <c r="I15" s="5">
        <v>95</v>
      </c>
      <c r="J15" s="23">
        <f t="shared" si="0"/>
        <v>614</v>
      </c>
      <c r="K15" s="22">
        <f t="shared" si="1"/>
        <v>87.714285714285708</v>
      </c>
      <c r="L15">
        <f t="shared" si="2"/>
        <v>4</v>
      </c>
      <c r="M15" s="24" t="str">
        <f t="shared" si="3"/>
        <v>及格</v>
      </c>
    </row>
    <row r="16" spans="1:18" x14ac:dyDescent="0.3">
      <c r="A16" s="15">
        <v>14</v>
      </c>
      <c r="B16" s="13" t="s">
        <v>13</v>
      </c>
      <c r="C16" s="17">
        <v>99</v>
      </c>
      <c r="D16" s="11">
        <v>110</v>
      </c>
      <c r="E16" s="9">
        <v>88</v>
      </c>
      <c r="F16" s="7">
        <v>92</v>
      </c>
      <c r="G16" s="20">
        <v>98</v>
      </c>
      <c r="H16" s="3">
        <v>65</v>
      </c>
      <c r="I16" s="5">
        <v>83</v>
      </c>
      <c r="J16" s="23">
        <f t="shared" si="0"/>
        <v>635</v>
      </c>
      <c r="K16" s="22">
        <f t="shared" si="1"/>
        <v>90.714285714285708</v>
      </c>
      <c r="L16">
        <f t="shared" si="2"/>
        <v>3</v>
      </c>
      <c r="M16" s="24" t="str">
        <f t="shared" si="3"/>
        <v>及格</v>
      </c>
    </row>
    <row r="17" spans="1:13" x14ac:dyDescent="0.3">
      <c r="A17" s="15">
        <v>15</v>
      </c>
      <c r="B17" s="13" t="s">
        <v>14</v>
      </c>
      <c r="C17" s="17">
        <v>70</v>
      </c>
      <c r="D17" s="11">
        <v>94</v>
      </c>
      <c r="E17" s="9">
        <v>70</v>
      </c>
      <c r="F17" s="7">
        <v>62</v>
      </c>
      <c r="G17" s="20">
        <v>56</v>
      </c>
      <c r="H17" s="3">
        <v>43</v>
      </c>
      <c r="I17" s="5">
        <v>76</v>
      </c>
      <c r="J17" s="23">
        <f t="shared" si="0"/>
        <v>471</v>
      </c>
      <c r="K17" s="22">
        <f t="shared" si="1"/>
        <v>67.285714285714292</v>
      </c>
      <c r="L17">
        <f t="shared" si="2"/>
        <v>18</v>
      </c>
      <c r="M17" s="24" t="str">
        <f t="shared" si="3"/>
        <v>及格</v>
      </c>
    </row>
    <row r="18" spans="1:13" x14ac:dyDescent="0.3">
      <c r="A18" s="15">
        <v>16</v>
      </c>
      <c r="B18" s="13" t="s">
        <v>16</v>
      </c>
      <c r="C18" s="17">
        <v>60</v>
      </c>
      <c r="D18" s="11">
        <v>95</v>
      </c>
      <c r="E18" s="9">
        <v>51</v>
      </c>
      <c r="F18" s="7">
        <v>59</v>
      </c>
      <c r="G18" s="20">
        <v>41</v>
      </c>
      <c r="H18" s="3">
        <v>18</v>
      </c>
      <c r="I18" s="5">
        <v>94</v>
      </c>
      <c r="J18" s="23">
        <f t="shared" si="0"/>
        <v>418</v>
      </c>
      <c r="K18" s="22">
        <f t="shared" si="1"/>
        <v>59.714285714285715</v>
      </c>
      <c r="L18">
        <f t="shared" si="2"/>
        <v>24</v>
      </c>
      <c r="M18" s="24" t="str">
        <f t="shared" si="3"/>
        <v>及格</v>
      </c>
    </row>
    <row r="19" spans="1:13" x14ac:dyDescent="0.3">
      <c r="A19" s="15">
        <v>17</v>
      </c>
      <c r="B19" s="13" t="s">
        <v>17</v>
      </c>
      <c r="C19" s="17">
        <v>99</v>
      </c>
      <c r="D19" s="11">
        <v>107</v>
      </c>
      <c r="E19" s="9">
        <v>78</v>
      </c>
      <c r="F19" s="7">
        <v>90</v>
      </c>
      <c r="G19" s="20">
        <v>96</v>
      </c>
      <c r="H19" s="3">
        <v>89</v>
      </c>
      <c r="I19" s="5">
        <v>82</v>
      </c>
      <c r="J19" s="23">
        <f t="shared" si="0"/>
        <v>641</v>
      </c>
      <c r="K19" s="22">
        <f t="shared" si="1"/>
        <v>91.571428571428569</v>
      </c>
      <c r="L19">
        <f t="shared" si="2"/>
        <v>2</v>
      </c>
      <c r="M19" s="24" t="str">
        <f t="shared" si="3"/>
        <v>及格</v>
      </c>
    </row>
    <row r="20" spans="1:13" x14ac:dyDescent="0.3">
      <c r="A20" s="15">
        <v>18</v>
      </c>
      <c r="B20" s="13" t="s">
        <v>18</v>
      </c>
      <c r="C20" s="17">
        <v>81</v>
      </c>
      <c r="D20" s="11">
        <v>75</v>
      </c>
      <c r="E20" s="9">
        <v>41</v>
      </c>
      <c r="F20" s="7">
        <v>61</v>
      </c>
      <c r="G20" s="20">
        <v>68</v>
      </c>
      <c r="H20" s="3">
        <v>60</v>
      </c>
      <c r="I20" s="5">
        <v>57</v>
      </c>
      <c r="J20" s="23">
        <f t="shared" si="0"/>
        <v>443</v>
      </c>
      <c r="K20" s="22">
        <f t="shared" si="1"/>
        <v>63.285714285714285</v>
      </c>
      <c r="L20">
        <f t="shared" si="2"/>
        <v>22</v>
      </c>
      <c r="M20" s="24" t="str">
        <f t="shared" si="3"/>
        <v>及格</v>
      </c>
    </row>
    <row r="21" spans="1:13" x14ac:dyDescent="0.3">
      <c r="A21" s="15">
        <v>19</v>
      </c>
      <c r="B21" s="13" t="s">
        <v>19</v>
      </c>
      <c r="C21" s="17">
        <v>80</v>
      </c>
      <c r="D21" s="11">
        <v>104</v>
      </c>
      <c r="E21" s="9">
        <v>65</v>
      </c>
      <c r="F21" s="7">
        <v>64</v>
      </c>
      <c r="G21" s="20">
        <v>59</v>
      </c>
      <c r="H21" s="3">
        <v>57</v>
      </c>
      <c r="I21" s="5">
        <v>79</v>
      </c>
      <c r="J21" s="23">
        <f t="shared" si="0"/>
        <v>508</v>
      </c>
      <c r="K21" s="22">
        <f t="shared" si="1"/>
        <v>72.571428571428569</v>
      </c>
      <c r="L21">
        <f t="shared" si="2"/>
        <v>15</v>
      </c>
      <c r="M21" s="24" t="str">
        <f t="shared" si="3"/>
        <v>及格</v>
      </c>
    </row>
    <row r="22" spans="1:13" x14ac:dyDescent="0.3">
      <c r="A22" s="15">
        <v>20</v>
      </c>
      <c r="B22" s="13" t="s">
        <v>20</v>
      </c>
      <c r="C22" s="17">
        <v>79</v>
      </c>
      <c r="D22" s="11">
        <v>95</v>
      </c>
      <c r="E22" s="9">
        <v>61</v>
      </c>
      <c r="F22" s="7">
        <v>59</v>
      </c>
      <c r="G22" s="20">
        <v>39</v>
      </c>
      <c r="H22" s="3">
        <v>51</v>
      </c>
      <c r="I22" s="5">
        <v>61</v>
      </c>
      <c r="J22" s="23">
        <f t="shared" si="0"/>
        <v>445</v>
      </c>
      <c r="K22" s="22">
        <f t="shared" si="1"/>
        <v>63.571428571428569</v>
      </c>
      <c r="L22">
        <f t="shared" si="2"/>
        <v>21</v>
      </c>
      <c r="M22" s="24" t="str">
        <f t="shared" si="3"/>
        <v>及格</v>
      </c>
    </row>
    <row r="23" spans="1:13" x14ac:dyDescent="0.3">
      <c r="A23" s="15">
        <v>21</v>
      </c>
      <c r="B23" s="13" t="s">
        <v>21</v>
      </c>
      <c r="C23" s="17">
        <v>82</v>
      </c>
      <c r="D23" s="11">
        <v>110</v>
      </c>
      <c r="E23" s="9">
        <v>70</v>
      </c>
      <c r="F23" s="7">
        <v>80</v>
      </c>
      <c r="G23" s="20">
        <v>59</v>
      </c>
      <c r="H23" s="3">
        <v>42</v>
      </c>
      <c r="I23" s="5">
        <v>83</v>
      </c>
      <c r="J23" s="23">
        <f t="shared" si="0"/>
        <v>526</v>
      </c>
      <c r="K23" s="22">
        <f t="shared" si="1"/>
        <v>75.142857142857139</v>
      </c>
      <c r="L23">
        <f t="shared" si="2"/>
        <v>13</v>
      </c>
      <c r="M23" s="24" t="str">
        <f t="shared" si="3"/>
        <v>及格</v>
      </c>
    </row>
    <row r="24" spans="1:13" x14ac:dyDescent="0.3">
      <c r="A24" s="15">
        <v>22</v>
      </c>
      <c r="B24" s="13" t="s">
        <v>22</v>
      </c>
      <c r="C24" s="17">
        <v>92</v>
      </c>
      <c r="D24" s="11">
        <v>110</v>
      </c>
      <c r="E24" s="9">
        <v>79</v>
      </c>
      <c r="F24" s="7">
        <v>89</v>
      </c>
      <c r="G24" s="20">
        <v>64</v>
      </c>
      <c r="H24" s="3">
        <v>68</v>
      </c>
      <c r="I24" s="5">
        <v>97</v>
      </c>
      <c r="J24" s="23">
        <f t="shared" si="0"/>
        <v>599</v>
      </c>
      <c r="K24" s="22">
        <f t="shared" si="1"/>
        <v>85.571428571428569</v>
      </c>
      <c r="L24">
        <f t="shared" si="2"/>
        <v>6</v>
      </c>
      <c r="M24" s="24" t="str">
        <f t="shared" si="3"/>
        <v>及格</v>
      </c>
    </row>
    <row r="25" spans="1:13" x14ac:dyDescent="0.3">
      <c r="A25" s="15">
        <v>23</v>
      </c>
      <c r="B25" s="13" t="s">
        <v>23</v>
      </c>
      <c r="C25" s="17">
        <v>85</v>
      </c>
      <c r="D25" s="11">
        <v>105</v>
      </c>
      <c r="E25" s="9">
        <v>61</v>
      </c>
      <c r="F25" s="7">
        <v>58</v>
      </c>
      <c r="G25" s="20">
        <v>84</v>
      </c>
      <c r="H25" s="3">
        <v>79</v>
      </c>
      <c r="I25" s="5">
        <v>82</v>
      </c>
      <c r="J25" s="23">
        <f t="shared" si="0"/>
        <v>554</v>
      </c>
      <c r="K25" s="22">
        <f t="shared" si="1"/>
        <v>79.142857142857139</v>
      </c>
      <c r="L25">
        <f t="shared" si="2"/>
        <v>11</v>
      </c>
      <c r="M25" s="24" t="str">
        <f t="shared" si="3"/>
        <v>及格</v>
      </c>
    </row>
    <row r="26" spans="1:13" x14ac:dyDescent="0.3">
      <c r="A26" s="15">
        <v>24</v>
      </c>
      <c r="B26" s="13" t="s">
        <v>24</v>
      </c>
      <c r="C26" s="17">
        <v>71</v>
      </c>
      <c r="D26" s="11">
        <v>84</v>
      </c>
      <c r="E26" s="9">
        <v>40</v>
      </c>
      <c r="F26" s="7">
        <v>69</v>
      </c>
      <c r="G26" s="20">
        <v>52</v>
      </c>
      <c r="H26" s="3">
        <v>51</v>
      </c>
      <c r="I26" s="5">
        <v>80</v>
      </c>
      <c r="J26" s="23">
        <f t="shared" si="0"/>
        <v>447</v>
      </c>
      <c r="K26" s="22">
        <f t="shared" si="1"/>
        <v>63.857142857142854</v>
      </c>
      <c r="L26">
        <f t="shared" si="2"/>
        <v>20</v>
      </c>
      <c r="M26" s="24" t="str">
        <f t="shared" si="3"/>
        <v>及格</v>
      </c>
    </row>
    <row r="27" spans="1:13" x14ac:dyDescent="0.3">
      <c r="A27" s="15">
        <v>25</v>
      </c>
      <c r="B27" s="13" t="s">
        <v>25</v>
      </c>
      <c r="C27" s="17">
        <v>70</v>
      </c>
      <c r="D27" s="11">
        <v>90</v>
      </c>
      <c r="E27" s="9">
        <v>60</v>
      </c>
      <c r="F27" s="7">
        <v>79</v>
      </c>
      <c r="G27" s="20">
        <v>73</v>
      </c>
      <c r="H27" s="3">
        <v>42</v>
      </c>
      <c r="I27" s="5">
        <v>91</v>
      </c>
      <c r="J27" s="23">
        <f t="shared" si="0"/>
        <v>505</v>
      </c>
      <c r="K27" s="22">
        <f t="shared" si="1"/>
        <v>72.142857142857139</v>
      </c>
      <c r="L27">
        <f t="shared" si="2"/>
        <v>16</v>
      </c>
      <c r="M27" s="24" t="str">
        <f t="shared" si="3"/>
        <v>及格</v>
      </c>
    </row>
    <row r="28" spans="1:13" ht="15.75" customHeight="1" x14ac:dyDescent="0.3">
      <c r="A28" s="15">
        <v>26</v>
      </c>
      <c r="B28" s="13" t="s">
        <v>26</v>
      </c>
      <c r="C28" s="17">
        <v>95</v>
      </c>
      <c r="D28" s="11">
        <v>107</v>
      </c>
      <c r="E28" s="9">
        <v>78</v>
      </c>
      <c r="F28" s="7">
        <v>89</v>
      </c>
      <c r="G28" s="20">
        <v>61</v>
      </c>
      <c r="H28" s="3">
        <v>68</v>
      </c>
      <c r="I28" s="5">
        <v>89</v>
      </c>
      <c r="J28" s="23">
        <f t="shared" si="0"/>
        <v>587</v>
      </c>
      <c r="K28" s="22">
        <f t="shared" si="1"/>
        <v>83.857142857142861</v>
      </c>
      <c r="L28">
        <f t="shared" si="2"/>
        <v>7</v>
      </c>
      <c r="M28" s="24" t="str">
        <f t="shared" si="3"/>
        <v>及格</v>
      </c>
    </row>
    <row r="29" spans="1:13" x14ac:dyDescent="0.3">
      <c r="A29" s="15">
        <v>27</v>
      </c>
      <c r="B29" s="13" t="s">
        <v>47</v>
      </c>
      <c r="C29" s="17">
        <v>88</v>
      </c>
      <c r="D29" s="11">
        <v>104</v>
      </c>
      <c r="E29" s="9">
        <v>70</v>
      </c>
      <c r="F29" s="7">
        <v>85</v>
      </c>
      <c r="G29" s="20">
        <v>82</v>
      </c>
      <c r="H29" s="3">
        <v>94</v>
      </c>
      <c r="I29" s="5">
        <v>89</v>
      </c>
      <c r="J29" s="23">
        <f t="shared" si="0"/>
        <v>612</v>
      </c>
      <c r="K29" s="22">
        <f t="shared" si="1"/>
        <v>87.428571428571431</v>
      </c>
      <c r="L29">
        <f t="shared" si="2"/>
        <v>5</v>
      </c>
      <c r="M29" s="24" t="str">
        <f t="shared" si="3"/>
        <v>及格</v>
      </c>
    </row>
    <row r="30" spans="1:13" x14ac:dyDescent="0.3">
      <c r="A30" s="23" t="s">
        <v>39</v>
      </c>
      <c r="B30" s="23"/>
      <c r="C30">
        <f>COUNTIFS(C3:C29,"&gt;60")</f>
        <v>24</v>
      </c>
      <c r="D30">
        <f t="shared" ref="D30:I30" si="4">COUNTIFS(D3:D29,"&gt;60")</f>
        <v>24</v>
      </c>
      <c r="E30">
        <f t="shared" si="4"/>
        <v>20</v>
      </c>
      <c r="F30">
        <f t="shared" si="4"/>
        <v>19</v>
      </c>
      <c r="G30">
        <f t="shared" si="4"/>
        <v>17</v>
      </c>
      <c r="H30">
        <f t="shared" si="4"/>
        <v>12</v>
      </c>
      <c r="I30">
        <f t="shared" si="4"/>
        <v>20</v>
      </c>
    </row>
  </sheetData>
  <autoFilter ref="A2:M30"/>
  <sortState ref="A3:L29">
    <sortCondition ref="A3:A29"/>
  </sortState>
  <mergeCells count="3">
    <mergeCell ref="M1:R1"/>
    <mergeCell ref="G1:L1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1" sqref="G1"/>
    </sheetView>
  </sheetViews>
  <sheetFormatPr defaultRowHeight="16.2" x14ac:dyDescent="0.3"/>
  <sheetData>
    <row r="1" spans="1:7" x14ac:dyDescent="0.3">
      <c r="A1" t="s">
        <v>41</v>
      </c>
      <c r="B1" t="s">
        <v>46</v>
      </c>
    </row>
    <row r="2" spans="1:7" x14ac:dyDescent="0.3">
      <c r="A2" t="s">
        <v>42</v>
      </c>
      <c r="B2" t="s">
        <v>43</v>
      </c>
      <c r="C2" t="s">
        <v>29</v>
      </c>
      <c r="D2" t="s">
        <v>44</v>
      </c>
      <c r="E2" t="s">
        <v>45</v>
      </c>
      <c r="F2" t="s">
        <v>48</v>
      </c>
      <c r="G2" t="s">
        <v>49</v>
      </c>
    </row>
    <row r="3" spans="1:7" x14ac:dyDescent="0.3">
      <c r="A3">
        <v>2</v>
      </c>
      <c r="B3" t="str">
        <f>VLOOKUP($A3,原始資料!$A$2:$M$29,2,0)</f>
        <v>王鈞鈺</v>
      </c>
      <c r="C3">
        <f>VLOOKUP($A3,原始資料!$A$2:$M$29,3,0)</f>
        <v>61</v>
      </c>
      <c r="D3">
        <f>VLOOKUP($A3,原始資料!$A$2:$M$29,6,0)</f>
        <v>60</v>
      </c>
      <c r="E3">
        <f>VLOOKUP($A3,原始資料!$A$2:$M$29,9,0)</f>
        <v>68</v>
      </c>
      <c r="F3">
        <f>VLOOKUP($A3,原始資料!$A$2:$M$29,7,0)</f>
        <v>56</v>
      </c>
      <c r="G3">
        <f>VLOOKUP($A3,原始資料!$A$2:$M$29,8,0)</f>
        <v>58</v>
      </c>
    </row>
    <row r="4" spans="1:7" x14ac:dyDescent="0.3">
      <c r="A4">
        <v>7</v>
      </c>
      <c r="B4" t="str">
        <f>VLOOKUP($A4,原始資料!$A$2:$M$29,2,0)</f>
        <v>施定佑</v>
      </c>
      <c r="C4">
        <f>VLOOKUP($A4,原始資料!$A$2:$M$29,3,0)</f>
        <v>91</v>
      </c>
      <c r="D4">
        <f>VLOOKUP($A4,原始資料!$A$2:$M$29,6,0)</f>
        <v>56</v>
      </c>
      <c r="E4">
        <f>VLOOKUP($A4,原始資料!$A$2:$M$29,9,0)</f>
        <v>67</v>
      </c>
      <c r="F4">
        <f>VLOOKUP($A4,原始資料!$A$2:$M$29,7,0)</f>
        <v>55</v>
      </c>
      <c r="G4">
        <f>VLOOKUP($A4,原始資料!$A$2:$M$29,8,0)</f>
        <v>79</v>
      </c>
    </row>
    <row r="5" spans="1:7" x14ac:dyDescent="0.3">
      <c r="A5">
        <v>19</v>
      </c>
      <c r="B5" t="str">
        <f>VLOOKUP($A5,原始資料!$A$2:$M$29,2,0)</f>
        <v>洪雅惠</v>
      </c>
      <c r="C5">
        <f>VLOOKUP($A5,原始資料!$A$2:$M$29,3,0)</f>
        <v>80</v>
      </c>
      <c r="D5">
        <f>VLOOKUP($A5,原始資料!$A$2:$M$29,6,0)</f>
        <v>64</v>
      </c>
      <c r="E5">
        <f>VLOOKUP($A5,原始資料!$A$2:$M$29,9,0)</f>
        <v>79</v>
      </c>
      <c r="F5">
        <f>VLOOKUP($A5,原始資料!$A$2:$M$29,7,0)</f>
        <v>59</v>
      </c>
      <c r="G5">
        <f>VLOOKUP($A5,原始資料!$A$2:$M$29,8,0)</f>
        <v>57</v>
      </c>
    </row>
    <row r="6" spans="1:7" x14ac:dyDescent="0.3">
      <c r="A6">
        <v>23</v>
      </c>
      <c r="B6" t="str">
        <f>VLOOKUP($A6,原始資料!$A$2:$M$29,2,0)</f>
        <v>陳宥均</v>
      </c>
      <c r="C6">
        <f>VLOOKUP($A6,原始資料!$A$2:$M$29,3,0)</f>
        <v>85</v>
      </c>
      <c r="D6">
        <f>VLOOKUP($A6,原始資料!$A$2:$M$29,6,0)</f>
        <v>58</v>
      </c>
      <c r="E6">
        <f>VLOOKUP($A6,原始資料!$A$2:$M$29,9,0)</f>
        <v>82</v>
      </c>
      <c r="F6">
        <f>VLOOKUP($A6,原始資料!$A$2:$M$29,7,0)</f>
        <v>84</v>
      </c>
      <c r="G6">
        <f>VLOOKUP($A6,原始資料!$A$2:$M$29,8,0)</f>
        <v>79</v>
      </c>
    </row>
    <row r="7" spans="1:7" x14ac:dyDescent="0.3">
      <c r="A7">
        <v>18</v>
      </c>
      <c r="B7" t="str">
        <f>VLOOKUP($A7,原始資料!$A$2:$M$29,2,0)</f>
        <v>林純玉</v>
      </c>
      <c r="C7">
        <f>VLOOKUP($A7,原始資料!$A$2:$M$29,3,0)</f>
        <v>81</v>
      </c>
      <c r="D7">
        <f>VLOOKUP($A7,原始資料!$A$2:$M$29,6,0)</f>
        <v>61</v>
      </c>
      <c r="E7">
        <f>VLOOKUP($A7,原始資料!$A$2:$M$29,9,0)</f>
        <v>57</v>
      </c>
      <c r="F7">
        <f>VLOOKUP($A7,原始資料!$A$2:$M$29,7,0)</f>
        <v>68</v>
      </c>
      <c r="G7">
        <f>VLOOKUP($A7,原始資料!$A$2:$M$29,8,0)</f>
        <v>60</v>
      </c>
    </row>
    <row r="8" spans="1:7" x14ac:dyDescent="0.3">
      <c r="A8">
        <v>27</v>
      </c>
      <c r="B8" t="str">
        <f>VLOOKUP($A8,原始資料!$A$2:$M$29,2,0)</f>
        <v>蘇鳳馨</v>
      </c>
      <c r="C8">
        <f>VLOOKUP($A8,原始資料!$A$2:$M$29,3,0)</f>
        <v>88</v>
      </c>
      <c r="D8">
        <f>VLOOKUP($A8,原始資料!$A$2:$M$29,6,0)</f>
        <v>85</v>
      </c>
      <c r="E8">
        <f>VLOOKUP($A8,原始資料!$A$2:$M$29,9,0)</f>
        <v>89</v>
      </c>
      <c r="F8">
        <f>VLOOKUP($A8,原始資料!$A$2:$M$29,7,0)</f>
        <v>82</v>
      </c>
      <c r="G8">
        <f>VLOOKUP($A8,原始資料!$A$2:$M$29,8,0)</f>
        <v>94</v>
      </c>
    </row>
    <row r="9" spans="1:7" x14ac:dyDescent="0.3">
      <c r="A9">
        <v>9</v>
      </c>
      <c r="B9" t="str">
        <f>VLOOKUP($A9,原始資料!$A$2:$M$29,2,0)</f>
        <v>陳昱賢</v>
      </c>
      <c r="C9">
        <f>VLOOKUP($A9,原始資料!$A$2:$M$29,3,0)</f>
        <v>88</v>
      </c>
      <c r="D9">
        <f>VLOOKUP($A9,原始資料!$A$2:$M$29,6,0)</f>
        <v>82</v>
      </c>
      <c r="E9">
        <f>VLOOKUP($A9,原始資料!$A$2:$M$29,9,0)</f>
        <v>82</v>
      </c>
      <c r="F9">
        <f>VLOOKUP($A9,原始資料!$A$2:$M$29,7,0)</f>
        <v>84</v>
      </c>
      <c r="G9">
        <f>VLOOKUP($A9,原始資料!$A$2:$M$29,8,0)</f>
        <v>51</v>
      </c>
    </row>
    <row r="10" spans="1:7" x14ac:dyDescent="0.3">
      <c r="A10">
        <v>14</v>
      </c>
      <c r="B10" t="str">
        <f>VLOOKUP($A10,原始資料!$A$2:$M$29,2,0)</f>
        <v>鄭建宏</v>
      </c>
      <c r="C10">
        <f>VLOOKUP($A10,原始資料!$A$2:$M$29,3,0)</f>
        <v>99</v>
      </c>
      <c r="D10">
        <f>VLOOKUP($A10,原始資料!$A$2:$M$29,6,0)</f>
        <v>92</v>
      </c>
      <c r="E10">
        <f>VLOOKUP($A10,原始資料!$A$2:$M$29,9,0)</f>
        <v>83</v>
      </c>
      <c r="F10">
        <f>VLOOKUP($A10,原始資料!$A$2:$M$29,7,0)</f>
        <v>98</v>
      </c>
      <c r="G10">
        <f>VLOOKUP($A10,原始資料!$A$2:$M$29,8,0)</f>
        <v>65</v>
      </c>
    </row>
    <row r="11" spans="1:7" x14ac:dyDescent="0.3">
      <c r="A11">
        <v>3</v>
      </c>
      <c r="B11" t="str">
        <f>VLOOKUP($A11,原始資料!$A$2:$M$29,2,0)</f>
        <v>何澄凱</v>
      </c>
      <c r="C11">
        <f>VLOOKUP($A11,原始資料!$A$2:$M$29,3,0)</f>
        <v>95</v>
      </c>
      <c r="D11">
        <f>VLOOKUP($A11,原始資料!$A$2:$M$29,6,0)</f>
        <v>89</v>
      </c>
      <c r="E11">
        <f>VLOOKUP($A11,原始資料!$A$2:$M$29,9,0)</f>
        <v>90</v>
      </c>
      <c r="F11">
        <f>VLOOKUP($A11,原始資料!$A$2:$M$29,7,0)</f>
        <v>98</v>
      </c>
      <c r="G11">
        <f>VLOOKUP($A11,原始資料!$A$2:$M$29,8,0)</f>
        <v>89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原始資料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2018-12-11T06:44:32Z</dcterms:created>
  <dcterms:modified xsi:type="dcterms:W3CDTF">2019-05-21T06:44:32Z</dcterms:modified>
</cp:coreProperties>
</file>