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511\"/>
    </mc:Choice>
  </mc:AlternateContent>
  <bookViews>
    <workbookView xWindow="0" yWindow="0" windowWidth="23040" windowHeight="9132" activeTab="1"/>
  </bookViews>
  <sheets>
    <sheet name="原始資料" sheetId="1" r:id="rId1"/>
    <sheet name="VIOOK UP" sheetId="2" r:id="rId2"/>
  </sheets>
  <definedNames>
    <definedName name="_xlnm._FilterDatabase" localSheetId="0" hidden="1">原始資料!$D$3:$D$30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E3" i="2"/>
  <c r="D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" i="2"/>
  <c r="B3" i="2" l="1"/>
  <c r="B4" i="2"/>
  <c r="B28" i="2"/>
  <c r="B29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5" i="2"/>
  <c r="B6" i="2"/>
  <c r="B7" i="2"/>
  <c r="L4" i="1" l="1"/>
  <c r="L5" i="1"/>
  <c r="L7" i="1"/>
  <c r="L9" i="1"/>
  <c r="L12" i="1"/>
  <c r="L13" i="1"/>
  <c r="L15" i="1"/>
  <c r="L16" i="1"/>
  <c r="L17" i="1"/>
  <c r="L19" i="1"/>
  <c r="L22" i="1"/>
  <c r="L24" i="1"/>
  <c r="L27" i="1"/>
  <c r="L28" i="1"/>
  <c r="L29" i="1"/>
  <c r="L3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" i="1"/>
  <c r="K3" i="1" l="1"/>
  <c r="K26" i="1"/>
  <c r="K28" i="1"/>
  <c r="K24" i="1"/>
  <c r="K20" i="1"/>
  <c r="K16" i="1"/>
  <c r="K12" i="1"/>
  <c r="K8" i="1"/>
  <c r="K4" i="1"/>
  <c r="K27" i="1"/>
  <c r="K23" i="1"/>
  <c r="K19" i="1"/>
  <c r="K15" i="1"/>
  <c r="K11" i="1"/>
  <c r="K7" i="1"/>
  <c r="K22" i="1"/>
  <c r="K18" i="1"/>
  <c r="K14" i="1"/>
  <c r="K10" i="1"/>
  <c r="K6" i="1"/>
  <c r="K29" i="1"/>
  <c r="K25" i="1"/>
  <c r="K21" i="1"/>
  <c r="K17" i="1"/>
  <c r="K13" i="1"/>
  <c r="K9" i="1"/>
  <c r="K5" i="1"/>
</calcChain>
</file>

<file path=xl/sharedStrings.xml><?xml version="1.0" encoding="utf-8"?>
<sst xmlns="http://schemas.openxmlformats.org/spreadsheetml/2006/main" count="58" uniqueCount="48">
  <si>
    <t xml:space="preserve"> 安順國中107學年度第二次段考105班成績一覽表</t>
    <phoneticPr fontId="1" type="noConversion"/>
  </si>
  <si>
    <t>座號</t>
    <phoneticPr fontId="1" type="noConversion"/>
  </si>
  <si>
    <t>姓名</t>
    <phoneticPr fontId="1" type="noConversion"/>
  </si>
  <si>
    <t>國語</t>
    <phoneticPr fontId="1" type="noConversion"/>
  </si>
  <si>
    <t>數學</t>
    <phoneticPr fontId="1" type="noConversion"/>
  </si>
  <si>
    <t>英文</t>
    <phoneticPr fontId="1" type="noConversion"/>
  </si>
  <si>
    <t>地理</t>
    <phoneticPr fontId="1" type="noConversion"/>
  </si>
  <si>
    <t>歷史</t>
    <phoneticPr fontId="1" type="noConversion"/>
  </si>
  <si>
    <t>方彥博</t>
    <phoneticPr fontId="1" type="noConversion"/>
  </si>
  <si>
    <t>總分</t>
    <phoneticPr fontId="1" type="noConversion"/>
  </si>
  <si>
    <t>王鈞鈺</t>
    <phoneticPr fontId="1" type="noConversion"/>
  </si>
  <si>
    <t>何承凱</t>
    <phoneticPr fontId="1" type="noConversion"/>
  </si>
  <si>
    <t>吳杰林</t>
    <phoneticPr fontId="1" type="noConversion"/>
  </si>
  <si>
    <t>吳冠祥</t>
    <phoneticPr fontId="1" type="noConversion"/>
  </si>
  <si>
    <t>林君又</t>
    <phoneticPr fontId="1" type="noConversion"/>
  </si>
  <si>
    <t>施定又</t>
    <phoneticPr fontId="1" type="noConversion"/>
  </si>
  <si>
    <t>許學家</t>
    <phoneticPr fontId="1" type="noConversion"/>
  </si>
  <si>
    <t>陳昱賢</t>
    <phoneticPr fontId="1" type="noConversion"/>
  </si>
  <si>
    <t>曾拒檳</t>
    <phoneticPr fontId="1" type="noConversion"/>
  </si>
  <si>
    <t>黃睿朋</t>
    <phoneticPr fontId="1" type="noConversion"/>
  </si>
  <si>
    <t>黃寶騰</t>
    <phoneticPr fontId="1" type="noConversion"/>
  </si>
  <si>
    <t>蔡旻叡</t>
    <phoneticPr fontId="1" type="noConversion"/>
  </si>
  <si>
    <t>鄭建宏</t>
    <phoneticPr fontId="1" type="noConversion"/>
  </si>
  <si>
    <t>謝欣哲</t>
    <phoneticPr fontId="1" type="noConversion"/>
  </si>
  <si>
    <t>顏鴻明</t>
    <phoneticPr fontId="1" type="noConversion"/>
  </si>
  <si>
    <t>李燕珍</t>
    <phoneticPr fontId="1" type="noConversion"/>
  </si>
  <si>
    <t>林純玉</t>
    <phoneticPr fontId="1" type="noConversion"/>
  </si>
  <si>
    <t>洪雅惠</t>
    <phoneticPr fontId="1" type="noConversion"/>
  </si>
  <si>
    <t>許又新</t>
    <phoneticPr fontId="1" type="noConversion"/>
  </si>
  <si>
    <t>陳子軒</t>
    <phoneticPr fontId="1" type="noConversion"/>
  </si>
  <si>
    <t>郭魚鹹</t>
    <phoneticPr fontId="1" type="noConversion"/>
  </si>
  <si>
    <t>陳佑鈞</t>
    <phoneticPr fontId="1" type="noConversion"/>
  </si>
  <si>
    <t>陳永新</t>
    <phoneticPr fontId="1" type="noConversion"/>
  </si>
  <si>
    <t>黃絣宣</t>
    <phoneticPr fontId="1" type="noConversion"/>
  </si>
  <si>
    <t>蘇銀針</t>
    <phoneticPr fontId="1" type="noConversion"/>
  </si>
  <si>
    <t>蘇鳳新</t>
    <phoneticPr fontId="1" type="noConversion"/>
  </si>
  <si>
    <t>公民</t>
    <phoneticPr fontId="1" type="noConversion"/>
  </si>
  <si>
    <t>平均</t>
    <phoneticPr fontId="1" type="noConversion"/>
  </si>
  <si>
    <t>班排</t>
    <phoneticPr fontId="1" type="noConversion"/>
  </si>
  <si>
    <t>不及格人數</t>
    <phoneticPr fontId="1" type="noConversion"/>
  </si>
  <si>
    <t>數及獲補</t>
    <phoneticPr fontId="1" type="noConversion"/>
  </si>
  <si>
    <t>補考</t>
    <phoneticPr fontId="1" type="noConversion"/>
  </si>
  <si>
    <t>參賽者資料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</si>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</sst>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sz val="12"/>
      <color theme="8" tint="0.79998168889431442"/>
      <name val="新細明體"/>
      <family val="2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2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6" borderId="1" xfId="0" applyFill="1" applyBorder="1">
      <alignment vertical="center"/>
    </xf>
    <xf numFmtId="0" fontId="5" fillId="10" borderId="1" xfId="0" applyFont="1" applyFill="1" applyBorder="1">
      <alignment vertical="center"/>
    </xf>
    <xf numFmtId="0" fontId="0" fillId="11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2" xfId="0" applyFill="1" applyBorder="1">
      <alignment vertical="center"/>
    </xf>
    <xf numFmtId="0" fontId="0" fillId="7" borderId="2" xfId="0" applyFill="1" applyBorder="1">
      <alignment vertical="center"/>
    </xf>
    <xf numFmtId="0" fontId="0" fillId="8" borderId="2" xfId="0" applyFill="1" applyBorder="1">
      <alignment vertical="center"/>
    </xf>
    <xf numFmtId="0" fontId="0" fillId="9" borderId="2" xfId="0" applyFill="1" applyBorder="1">
      <alignment vertical="center"/>
    </xf>
    <xf numFmtId="0" fontId="0" fillId="6" borderId="2" xfId="0" applyFill="1" applyBorder="1">
      <alignment vertical="center"/>
    </xf>
    <xf numFmtId="0" fontId="5" fillId="10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0" fillId="11" borderId="2" xfId="0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pane ySplit="2" topLeftCell="A3" activePane="bottomLeft" state="frozen"/>
      <selection pane="bottomLeft" activeCell="C35" sqref="C35"/>
    </sheetView>
  </sheetViews>
  <sheetFormatPr defaultRowHeight="16.2" x14ac:dyDescent="0.3"/>
  <cols>
    <col min="10" max="10" width="5.77734375" customWidth="1"/>
  </cols>
  <sheetData>
    <row r="1" spans="1:12" x14ac:dyDescent="0.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</row>
    <row r="2" spans="1:12" x14ac:dyDescent="0.3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36</v>
      </c>
      <c r="I2" s="10" t="s">
        <v>9</v>
      </c>
      <c r="J2" s="11" t="s">
        <v>37</v>
      </c>
      <c r="K2" s="12" t="s">
        <v>38</v>
      </c>
      <c r="L2" t="s">
        <v>40</v>
      </c>
    </row>
    <row r="3" spans="1:12" x14ac:dyDescent="0.3">
      <c r="A3" s="2">
        <v>1</v>
      </c>
      <c r="B3" s="3" t="s">
        <v>8</v>
      </c>
      <c r="C3" s="4">
        <v>45</v>
      </c>
      <c r="D3" s="5">
        <v>64</v>
      </c>
      <c r="E3" s="6">
        <v>100</v>
      </c>
      <c r="F3" s="7">
        <v>76</v>
      </c>
      <c r="G3" s="8">
        <v>64</v>
      </c>
      <c r="H3" s="9">
        <v>64</v>
      </c>
      <c r="I3" s="10">
        <f t="shared" ref="I3:I29" si="0">SUM(C3:H3)</f>
        <v>413</v>
      </c>
      <c r="J3" s="11">
        <f t="shared" ref="J3:J29" si="1">AVERAGE(C3:H3)</f>
        <v>68.833333333333329</v>
      </c>
      <c r="K3" s="12">
        <f>RANK(I3,I$3:I$29)</f>
        <v>8</v>
      </c>
      <c r="L3" t="str">
        <f>IF(D3,"及格","補考")</f>
        <v>及格</v>
      </c>
    </row>
    <row r="4" spans="1:12" x14ac:dyDescent="0.3">
      <c r="A4" s="2">
        <v>2</v>
      </c>
      <c r="B4" s="3" t="s">
        <v>10</v>
      </c>
      <c r="C4" s="4">
        <v>64</v>
      </c>
      <c r="D4" s="5">
        <v>66</v>
      </c>
      <c r="E4" s="6">
        <v>76</v>
      </c>
      <c r="F4" s="7">
        <v>67</v>
      </c>
      <c r="G4" s="8">
        <v>97</v>
      </c>
      <c r="H4" s="9">
        <v>35</v>
      </c>
      <c r="I4" s="10">
        <f t="shared" si="0"/>
        <v>405</v>
      </c>
      <c r="J4" s="11">
        <f t="shared" si="1"/>
        <v>67.5</v>
      </c>
      <c r="K4" s="12">
        <f t="shared" ref="K4:K29" si="2">RANK(I4,I$3:I$29)</f>
        <v>12</v>
      </c>
      <c r="L4" t="str">
        <f t="shared" ref="L4:L29" si="3">IF(D4,"及格","補考")</f>
        <v>及格</v>
      </c>
    </row>
    <row r="5" spans="1:12" x14ac:dyDescent="0.3">
      <c r="A5" s="2">
        <v>3</v>
      </c>
      <c r="B5" s="3" t="s">
        <v>11</v>
      </c>
      <c r="C5" s="4">
        <v>13</v>
      </c>
      <c r="D5" s="5">
        <v>64</v>
      </c>
      <c r="E5" s="6">
        <v>100</v>
      </c>
      <c r="F5" s="7">
        <v>86</v>
      </c>
      <c r="G5" s="8">
        <v>64</v>
      </c>
      <c r="H5" s="9">
        <v>86</v>
      </c>
      <c r="I5" s="10">
        <f t="shared" si="0"/>
        <v>413</v>
      </c>
      <c r="J5" s="11">
        <f t="shared" si="1"/>
        <v>68.833333333333329</v>
      </c>
      <c r="K5" s="12">
        <f t="shared" si="2"/>
        <v>8</v>
      </c>
      <c r="L5" t="str">
        <f t="shared" si="3"/>
        <v>及格</v>
      </c>
    </row>
    <row r="6" spans="1:12" x14ac:dyDescent="0.3">
      <c r="A6" s="2">
        <v>4</v>
      </c>
      <c r="B6" s="3" t="s">
        <v>12</v>
      </c>
      <c r="C6" s="4">
        <v>97</v>
      </c>
      <c r="D6" s="5">
        <v>34</v>
      </c>
      <c r="E6" s="6">
        <v>92</v>
      </c>
      <c r="F6" s="7">
        <v>90</v>
      </c>
      <c r="G6" s="8">
        <v>82</v>
      </c>
      <c r="H6" s="9">
        <v>64</v>
      </c>
      <c r="I6" s="10">
        <f t="shared" si="0"/>
        <v>459</v>
      </c>
      <c r="J6" s="11">
        <f t="shared" si="1"/>
        <v>76.5</v>
      </c>
      <c r="K6" s="12">
        <f t="shared" si="2"/>
        <v>3</v>
      </c>
      <c r="L6" t="s">
        <v>41</v>
      </c>
    </row>
    <row r="7" spans="1:12" x14ac:dyDescent="0.3">
      <c r="A7" s="2">
        <v>5</v>
      </c>
      <c r="B7" s="3" t="s">
        <v>13</v>
      </c>
      <c r="C7" s="4">
        <v>64</v>
      </c>
      <c r="D7" s="5">
        <v>65</v>
      </c>
      <c r="E7" s="6">
        <v>100</v>
      </c>
      <c r="F7" s="7">
        <v>82</v>
      </c>
      <c r="G7" s="8">
        <v>64</v>
      </c>
      <c r="H7" s="9">
        <v>37</v>
      </c>
      <c r="I7" s="10">
        <f t="shared" si="0"/>
        <v>412</v>
      </c>
      <c r="J7" s="11">
        <f t="shared" si="1"/>
        <v>68.666666666666671</v>
      </c>
      <c r="K7" s="12">
        <f t="shared" si="2"/>
        <v>10</v>
      </c>
      <c r="L7" t="str">
        <f t="shared" si="3"/>
        <v>及格</v>
      </c>
    </row>
    <row r="8" spans="1:12" x14ac:dyDescent="0.3">
      <c r="A8" s="2">
        <v>6</v>
      </c>
      <c r="B8" s="3" t="s">
        <v>14</v>
      </c>
      <c r="C8" s="4">
        <v>60</v>
      </c>
      <c r="D8" s="5">
        <v>52</v>
      </c>
      <c r="E8" s="6">
        <v>92</v>
      </c>
      <c r="F8" s="7">
        <v>34</v>
      </c>
      <c r="G8" s="8">
        <v>35</v>
      </c>
      <c r="H8" s="9">
        <v>65</v>
      </c>
      <c r="I8" s="10">
        <f t="shared" si="0"/>
        <v>338</v>
      </c>
      <c r="J8" s="11">
        <f t="shared" si="1"/>
        <v>56.333333333333336</v>
      </c>
      <c r="K8" s="12">
        <f t="shared" si="2"/>
        <v>24</v>
      </c>
      <c r="L8" t="s">
        <v>41</v>
      </c>
    </row>
    <row r="9" spans="1:12" x14ac:dyDescent="0.3">
      <c r="A9" s="2">
        <v>7</v>
      </c>
      <c r="B9" s="3" t="s">
        <v>15</v>
      </c>
      <c r="C9" s="4">
        <v>50</v>
      </c>
      <c r="D9" s="5">
        <v>76</v>
      </c>
      <c r="E9" s="6">
        <v>84</v>
      </c>
      <c r="F9" s="7">
        <v>61</v>
      </c>
      <c r="G9" s="8">
        <v>30</v>
      </c>
      <c r="H9" s="9">
        <v>94</v>
      </c>
      <c r="I9" s="10">
        <f t="shared" si="0"/>
        <v>395</v>
      </c>
      <c r="J9" s="11">
        <f t="shared" si="1"/>
        <v>65.833333333333329</v>
      </c>
      <c r="K9" s="12">
        <f t="shared" si="2"/>
        <v>18</v>
      </c>
      <c r="L9" t="str">
        <f t="shared" si="3"/>
        <v>及格</v>
      </c>
    </row>
    <row r="10" spans="1:12" x14ac:dyDescent="0.3">
      <c r="A10" s="2">
        <v>8</v>
      </c>
      <c r="B10" s="3" t="s">
        <v>16</v>
      </c>
      <c r="C10" s="4">
        <v>81</v>
      </c>
      <c r="D10" s="5">
        <v>43</v>
      </c>
      <c r="E10" s="6">
        <v>97</v>
      </c>
      <c r="F10" s="7">
        <v>87</v>
      </c>
      <c r="G10" s="8">
        <v>90</v>
      </c>
      <c r="H10" s="9">
        <v>31</v>
      </c>
      <c r="I10" s="10">
        <f t="shared" si="0"/>
        <v>429</v>
      </c>
      <c r="J10" s="11">
        <f t="shared" si="1"/>
        <v>71.5</v>
      </c>
      <c r="K10" s="12">
        <f t="shared" si="2"/>
        <v>5</v>
      </c>
      <c r="L10" t="s">
        <v>41</v>
      </c>
    </row>
    <row r="11" spans="1:12" x14ac:dyDescent="0.3">
      <c r="A11" s="2">
        <v>9</v>
      </c>
      <c r="B11" s="3" t="s">
        <v>17</v>
      </c>
      <c r="C11" s="4">
        <v>65</v>
      </c>
      <c r="D11" s="5">
        <v>83</v>
      </c>
      <c r="E11" s="6">
        <v>95</v>
      </c>
      <c r="F11" s="7">
        <v>32</v>
      </c>
      <c r="G11" s="8">
        <v>76</v>
      </c>
      <c r="H11" s="9">
        <v>67</v>
      </c>
      <c r="I11" s="10">
        <f t="shared" si="0"/>
        <v>418</v>
      </c>
      <c r="J11" s="11">
        <f t="shared" si="1"/>
        <v>69.666666666666671</v>
      </c>
      <c r="K11" s="12">
        <f t="shared" si="2"/>
        <v>6</v>
      </c>
      <c r="L11" t="s">
        <v>41</v>
      </c>
    </row>
    <row r="12" spans="1:12" x14ac:dyDescent="0.3">
      <c r="A12" s="2">
        <v>10</v>
      </c>
      <c r="B12" s="3" t="s">
        <v>18</v>
      </c>
      <c r="C12" s="4">
        <v>3</v>
      </c>
      <c r="D12" s="5">
        <v>36</v>
      </c>
      <c r="E12" s="6">
        <v>54</v>
      </c>
      <c r="F12" s="7">
        <v>8</v>
      </c>
      <c r="G12" s="8">
        <v>13</v>
      </c>
      <c r="H12" s="9">
        <v>34</v>
      </c>
      <c r="I12" s="10">
        <f t="shared" si="0"/>
        <v>148</v>
      </c>
      <c r="J12" s="11">
        <f t="shared" si="1"/>
        <v>24.666666666666668</v>
      </c>
      <c r="K12" s="12">
        <f t="shared" si="2"/>
        <v>27</v>
      </c>
      <c r="L12" t="str">
        <f t="shared" si="3"/>
        <v>及格</v>
      </c>
    </row>
    <row r="13" spans="1:12" x14ac:dyDescent="0.3">
      <c r="A13" s="2">
        <v>11</v>
      </c>
      <c r="B13" s="3" t="s">
        <v>19</v>
      </c>
      <c r="C13" s="4">
        <v>97</v>
      </c>
      <c r="D13" s="5">
        <v>100</v>
      </c>
      <c r="E13" s="6">
        <v>100</v>
      </c>
      <c r="F13" s="7">
        <v>98</v>
      </c>
      <c r="G13" s="8">
        <v>99</v>
      </c>
      <c r="H13" s="9">
        <v>100</v>
      </c>
      <c r="I13" s="10">
        <f t="shared" si="0"/>
        <v>594</v>
      </c>
      <c r="J13" s="11">
        <f t="shared" si="1"/>
        <v>99</v>
      </c>
      <c r="K13" s="12">
        <f t="shared" si="2"/>
        <v>1</v>
      </c>
      <c r="L13" t="str">
        <f t="shared" si="3"/>
        <v>及格</v>
      </c>
    </row>
    <row r="14" spans="1:12" x14ac:dyDescent="0.3">
      <c r="A14" s="2">
        <v>12</v>
      </c>
      <c r="B14" s="3" t="s">
        <v>20</v>
      </c>
      <c r="C14" s="4">
        <v>87</v>
      </c>
      <c r="D14" s="5">
        <v>36</v>
      </c>
      <c r="E14" s="6">
        <v>80</v>
      </c>
      <c r="F14" s="7">
        <v>73</v>
      </c>
      <c r="G14" s="8">
        <v>64</v>
      </c>
      <c r="H14" s="9">
        <v>64</v>
      </c>
      <c r="I14" s="10">
        <f t="shared" si="0"/>
        <v>404</v>
      </c>
      <c r="J14" s="11">
        <f t="shared" si="1"/>
        <v>67.333333333333329</v>
      </c>
      <c r="K14" s="12">
        <f t="shared" si="2"/>
        <v>13</v>
      </c>
      <c r="L14" t="s">
        <v>41</v>
      </c>
    </row>
    <row r="15" spans="1:12" x14ac:dyDescent="0.3">
      <c r="A15" s="2">
        <v>13</v>
      </c>
      <c r="B15" s="3" t="s">
        <v>21</v>
      </c>
      <c r="C15" s="4">
        <v>92</v>
      </c>
      <c r="D15" s="5">
        <v>82</v>
      </c>
      <c r="E15" s="6">
        <v>100</v>
      </c>
      <c r="F15" s="7">
        <v>93</v>
      </c>
      <c r="G15" s="8">
        <v>76</v>
      </c>
      <c r="H15" s="9">
        <v>83</v>
      </c>
      <c r="I15" s="10">
        <f t="shared" si="0"/>
        <v>526</v>
      </c>
      <c r="J15" s="11">
        <f t="shared" si="1"/>
        <v>87.666666666666671</v>
      </c>
      <c r="K15" s="12">
        <f t="shared" si="2"/>
        <v>2</v>
      </c>
      <c r="L15" t="str">
        <f t="shared" si="3"/>
        <v>及格</v>
      </c>
    </row>
    <row r="16" spans="1:12" x14ac:dyDescent="0.3">
      <c r="A16" s="2">
        <v>14</v>
      </c>
      <c r="B16" s="3" t="s">
        <v>22</v>
      </c>
      <c r="C16" s="4">
        <v>82</v>
      </c>
      <c r="D16" s="5">
        <v>48</v>
      </c>
      <c r="E16" s="6">
        <v>95</v>
      </c>
      <c r="F16" s="7">
        <v>53</v>
      </c>
      <c r="G16" s="8">
        <v>43</v>
      </c>
      <c r="H16" s="9">
        <v>76</v>
      </c>
      <c r="I16" s="10">
        <f t="shared" si="0"/>
        <v>397</v>
      </c>
      <c r="J16" s="11">
        <f t="shared" si="1"/>
        <v>66.166666666666671</v>
      </c>
      <c r="K16" s="12">
        <f t="shared" si="2"/>
        <v>16</v>
      </c>
      <c r="L16" t="str">
        <f t="shared" si="3"/>
        <v>及格</v>
      </c>
    </row>
    <row r="17" spans="1:12" x14ac:dyDescent="0.3">
      <c r="A17" s="2">
        <v>15</v>
      </c>
      <c r="B17" s="3" t="s">
        <v>23</v>
      </c>
      <c r="C17" s="4">
        <v>65</v>
      </c>
      <c r="D17" s="5">
        <v>87</v>
      </c>
      <c r="E17" s="6">
        <v>99</v>
      </c>
      <c r="F17" s="7">
        <v>20</v>
      </c>
      <c r="G17" s="8">
        <v>90</v>
      </c>
      <c r="H17" s="9">
        <v>53</v>
      </c>
      <c r="I17" s="10">
        <f t="shared" si="0"/>
        <v>414</v>
      </c>
      <c r="J17" s="11">
        <f t="shared" si="1"/>
        <v>69</v>
      </c>
      <c r="K17" s="12">
        <f t="shared" si="2"/>
        <v>7</v>
      </c>
      <c r="L17" t="str">
        <f t="shared" si="3"/>
        <v>及格</v>
      </c>
    </row>
    <row r="18" spans="1:12" x14ac:dyDescent="0.3">
      <c r="A18" s="2">
        <v>16</v>
      </c>
      <c r="B18" s="3" t="s">
        <v>24</v>
      </c>
      <c r="C18" s="4">
        <v>34</v>
      </c>
      <c r="D18" s="5">
        <v>54</v>
      </c>
      <c r="E18" s="6">
        <v>94</v>
      </c>
      <c r="F18" s="7">
        <v>80</v>
      </c>
      <c r="G18" s="8">
        <v>65</v>
      </c>
      <c r="H18" s="9">
        <v>46</v>
      </c>
      <c r="I18" s="10">
        <f t="shared" si="0"/>
        <v>373</v>
      </c>
      <c r="J18" s="11">
        <f t="shared" si="1"/>
        <v>62.166666666666664</v>
      </c>
      <c r="K18" s="12">
        <f t="shared" si="2"/>
        <v>21</v>
      </c>
      <c r="L18" t="s">
        <v>41</v>
      </c>
    </row>
    <row r="19" spans="1:12" x14ac:dyDescent="0.3">
      <c r="A19" s="2">
        <v>17</v>
      </c>
      <c r="B19" s="3" t="s">
        <v>25</v>
      </c>
      <c r="C19" s="4">
        <v>52</v>
      </c>
      <c r="D19" s="5">
        <v>64</v>
      </c>
      <c r="E19" s="6">
        <v>83</v>
      </c>
      <c r="F19" s="7">
        <v>61</v>
      </c>
      <c r="G19" s="8">
        <v>83</v>
      </c>
      <c r="H19" s="9">
        <v>69</v>
      </c>
      <c r="I19" s="10">
        <f t="shared" si="0"/>
        <v>412</v>
      </c>
      <c r="J19" s="11">
        <f t="shared" si="1"/>
        <v>68.666666666666671</v>
      </c>
      <c r="K19" s="12">
        <f t="shared" si="2"/>
        <v>10</v>
      </c>
      <c r="L19" t="str">
        <f t="shared" si="3"/>
        <v>及格</v>
      </c>
    </row>
    <row r="20" spans="1:12" x14ac:dyDescent="0.3">
      <c r="A20" s="2">
        <v>18</v>
      </c>
      <c r="B20" s="3" t="s">
        <v>26</v>
      </c>
      <c r="C20" s="4">
        <v>36</v>
      </c>
      <c r="D20" s="5">
        <v>53</v>
      </c>
      <c r="E20" s="6">
        <v>57</v>
      </c>
      <c r="F20" s="7">
        <v>73</v>
      </c>
      <c r="G20" s="8">
        <v>69</v>
      </c>
      <c r="H20" s="9">
        <v>38</v>
      </c>
      <c r="I20" s="10">
        <f t="shared" si="0"/>
        <v>326</v>
      </c>
      <c r="J20" s="11">
        <f t="shared" si="1"/>
        <v>54.333333333333336</v>
      </c>
      <c r="K20" s="12">
        <f t="shared" si="2"/>
        <v>25</v>
      </c>
      <c r="L20" t="s">
        <v>41</v>
      </c>
    </row>
    <row r="21" spans="1:12" x14ac:dyDescent="0.3">
      <c r="A21" s="2">
        <v>19</v>
      </c>
      <c r="B21" s="3" t="s">
        <v>27</v>
      </c>
      <c r="C21" s="4">
        <v>46</v>
      </c>
      <c r="D21" s="5">
        <v>24</v>
      </c>
      <c r="E21" s="6">
        <v>91</v>
      </c>
      <c r="F21" s="7">
        <v>75</v>
      </c>
      <c r="G21" s="8">
        <v>45</v>
      </c>
      <c r="H21" s="9">
        <v>65</v>
      </c>
      <c r="I21" s="10">
        <f t="shared" si="0"/>
        <v>346</v>
      </c>
      <c r="J21" s="11">
        <f t="shared" si="1"/>
        <v>57.666666666666664</v>
      </c>
      <c r="K21" s="12">
        <f t="shared" si="2"/>
        <v>22</v>
      </c>
      <c r="L21" t="s">
        <v>41</v>
      </c>
    </row>
    <row r="22" spans="1:12" x14ac:dyDescent="0.3">
      <c r="A22" s="2">
        <v>20</v>
      </c>
      <c r="B22" s="3" t="s">
        <v>28</v>
      </c>
      <c r="C22" s="4">
        <v>12</v>
      </c>
      <c r="D22" s="5">
        <v>81</v>
      </c>
      <c r="E22" s="6">
        <v>100</v>
      </c>
      <c r="F22" s="7">
        <v>82</v>
      </c>
      <c r="G22" s="8">
        <v>37</v>
      </c>
      <c r="H22" s="9">
        <v>34</v>
      </c>
      <c r="I22" s="10">
        <f t="shared" si="0"/>
        <v>346</v>
      </c>
      <c r="J22" s="11">
        <f t="shared" si="1"/>
        <v>57.666666666666664</v>
      </c>
      <c r="K22" s="12">
        <f t="shared" si="2"/>
        <v>22</v>
      </c>
      <c r="L22" t="str">
        <f t="shared" si="3"/>
        <v>及格</v>
      </c>
    </row>
    <row r="23" spans="1:12" x14ac:dyDescent="0.3">
      <c r="A23" s="2">
        <v>21</v>
      </c>
      <c r="B23" s="3" t="s">
        <v>30</v>
      </c>
      <c r="C23" s="4">
        <v>87</v>
      </c>
      <c r="D23" s="5">
        <v>46</v>
      </c>
      <c r="E23" s="6">
        <v>94</v>
      </c>
      <c r="F23" s="7">
        <v>64</v>
      </c>
      <c r="G23" s="8">
        <v>85</v>
      </c>
      <c r="H23" s="9">
        <v>20</v>
      </c>
      <c r="I23" s="10">
        <f t="shared" si="0"/>
        <v>396</v>
      </c>
      <c r="J23" s="11">
        <f t="shared" si="1"/>
        <v>66</v>
      </c>
      <c r="K23" s="12">
        <f t="shared" si="2"/>
        <v>17</v>
      </c>
      <c r="L23" t="s">
        <v>41</v>
      </c>
    </row>
    <row r="24" spans="1:12" x14ac:dyDescent="0.3">
      <c r="A24" s="2">
        <v>22</v>
      </c>
      <c r="B24" s="3" t="s">
        <v>29</v>
      </c>
      <c r="C24" s="4">
        <v>64</v>
      </c>
      <c r="D24" s="5">
        <v>76</v>
      </c>
      <c r="E24" s="6">
        <v>100</v>
      </c>
      <c r="F24" s="7">
        <v>31</v>
      </c>
      <c r="G24" s="8">
        <v>31</v>
      </c>
      <c r="H24" s="9">
        <v>82</v>
      </c>
      <c r="I24" s="10">
        <f t="shared" si="0"/>
        <v>384</v>
      </c>
      <c r="J24" s="11">
        <f t="shared" si="1"/>
        <v>64</v>
      </c>
      <c r="K24" s="12">
        <f t="shared" si="2"/>
        <v>19</v>
      </c>
      <c r="L24" t="str">
        <f t="shared" si="3"/>
        <v>及格</v>
      </c>
    </row>
    <row r="25" spans="1:12" x14ac:dyDescent="0.3">
      <c r="A25" s="2">
        <v>23</v>
      </c>
      <c r="B25" s="3" t="s">
        <v>31</v>
      </c>
      <c r="C25" s="4">
        <v>82</v>
      </c>
      <c r="D25" s="5">
        <v>53</v>
      </c>
      <c r="E25" s="6">
        <v>94</v>
      </c>
      <c r="F25" s="7">
        <v>89</v>
      </c>
      <c r="G25" s="8">
        <v>65</v>
      </c>
      <c r="H25" s="9">
        <v>64</v>
      </c>
      <c r="I25" s="10">
        <f t="shared" si="0"/>
        <v>447</v>
      </c>
      <c r="J25" s="11">
        <f t="shared" si="1"/>
        <v>74.5</v>
      </c>
      <c r="K25" s="12">
        <f t="shared" si="2"/>
        <v>4</v>
      </c>
      <c r="L25" t="s">
        <v>41</v>
      </c>
    </row>
    <row r="26" spans="1:12" x14ac:dyDescent="0.3">
      <c r="A26" s="2">
        <v>24</v>
      </c>
      <c r="B26" s="3" t="s">
        <v>32</v>
      </c>
      <c r="C26" s="4">
        <v>61</v>
      </c>
      <c r="D26" s="5">
        <v>45</v>
      </c>
      <c r="E26" s="6">
        <v>43</v>
      </c>
      <c r="F26" s="7">
        <v>29</v>
      </c>
      <c r="G26" s="8">
        <v>69</v>
      </c>
      <c r="H26" s="9">
        <v>73</v>
      </c>
      <c r="I26" s="10">
        <f t="shared" si="0"/>
        <v>320</v>
      </c>
      <c r="J26" s="11">
        <f t="shared" si="1"/>
        <v>53.333333333333336</v>
      </c>
      <c r="K26" s="12">
        <f t="shared" si="2"/>
        <v>26</v>
      </c>
      <c r="L26" t="s">
        <v>41</v>
      </c>
    </row>
    <row r="27" spans="1:12" x14ac:dyDescent="0.3">
      <c r="A27" s="2">
        <v>25</v>
      </c>
      <c r="B27" s="3" t="s">
        <v>33</v>
      </c>
      <c r="C27" s="4">
        <v>64</v>
      </c>
      <c r="D27" s="5">
        <v>82</v>
      </c>
      <c r="E27" s="6">
        <v>94</v>
      </c>
      <c r="F27" s="7">
        <v>67</v>
      </c>
      <c r="G27" s="8">
        <v>43</v>
      </c>
      <c r="H27" s="9">
        <v>52</v>
      </c>
      <c r="I27" s="10">
        <f t="shared" si="0"/>
        <v>402</v>
      </c>
      <c r="J27" s="11">
        <f t="shared" si="1"/>
        <v>67</v>
      </c>
      <c r="K27" s="12">
        <f t="shared" si="2"/>
        <v>14</v>
      </c>
      <c r="L27" t="str">
        <f t="shared" si="3"/>
        <v>及格</v>
      </c>
    </row>
    <row r="28" spans="1:12" x14ac:dyDescent="0.3">
      <c r="A28" s="2">
        <v>26</v>
      </c>
      <c r="B28" s="3" t="s">
        <v>34</v>
      </c>
      <c r="C28" s="4">
        <v>35</v>
      </c>
      <c r="D28" s="5">
        <v>76</v>
      </c>
      <c r="E28" s="6">
        <v>100</v>
      </c>
      <c r="F28" s="7">
        <v>96</v>
      </c>
      <c r="G28" s="8">
        <v>31</v>
      </c>
      <c r="H28" s="9">
        <v>64</v>
      </c>
      <c r="I28" s="10">
        <f t="shared" si="0"/>
        <v>402</v>
      </c>
      <c r="J28" s="11">
        <f t="shared" si="1"/>
        <v>67</v>
      </c>
      <c r="K28" s="12">
        <f t="shared" si="2"/>
        <v>14</v>
      </c>
      <c r="L28" t="str">
        <f t="shared" si="3"/>
        <v>及格</v>
      </c>
    </row>
    <row r="29" spans="1:12" x14ac:dyDescent="0.3">
      <c r="A29" s="2">
        <v>27</v>
      </c>
      <c r="B29" s="3" t="s">
        <v>35</v>
      </c>
      <c r="C29" s="4">
        <v>54</v>
      </c>
      <c r="D29" s="5">
        <v>64</v>
      </c>
      <c r="E29" s="6">
        <v>94</v>
      </c>
      <c r="F29" s="7">
        <v>69</v>
      </c>
      <c r="G29" s="8">
        <v>10</v>
      </c>
      <c r="H29" s="9">
        <v>86</v>
      </c>
      <c r="I29" s="10">
        <f t="shared" si="0"/>
        <v>377</v>
      </c>
      <c r="J29" s="11">
        <f t="shared" si="1"/>
        <v>62.833333333333336</v>
      </c>
      <c r="K29" s="12">
        <f t="shared" si="2"/>
        <v>20</v>
      </c>
      <c r="L29" t="str">
        <f t="shared" si="3"/>
        <v>及格</v>
      </c>
    </row>
    <row r="30" spans="1:12" x14ac:dyDescent="0.3">
      <c r="A30" t="s">
        <v>39</v>
      </c>
      <c r="C30" s="13">
        <v>11</v>
      </c>
      <c r="D30" s="14">
        <v>12</v>
      </c>
      <c r="E30" s="15">
        <v>7</v>
      </c>
      <c r="F30" s="16">
        <v>7</v>
      </c>
      <c r="G30" s="17">
        <v>9</v>
      </c>
      <c r="H30" s="18">
        <v>10</v>
      </c>
      <c r="I30" s="19"/>
      <c r="J30" s="21"/>
      <c r="K30" s="20"/>
    </row>
  </sheetData>
  <autoFilter ref="D3:D30"/>
  <sortState ref="A3:P29">
    <sortCondition ref="A3:A29"/>
  </sortState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6" workbookViewId="0">
      <selection activeCell="G25" sqref="G25"/>
    </sheetView>
  </sheetViews>
  <sheetFormatPr defaultRowHeight="16.2" x14ac:dyDescent="0.3"/>
  <sheetData>
    <row r="1" spans="1:5" x14ac:dyDescent="0.3">
      <c r="A1" t="s">
        <v>42</v>
      </c>
    </row>
    <row r="2" spans="1:5" x14ac:dyDescent="0.3">
      <c r="A2" t="s">
        <v>43</v>
      </c>
      <c r="B2" t="s">
        <v>44</v>
      </c>
      <c r="C2" t="s">
        <v>45</v>
      </c>
      <c r="D2" t="s">
        <v>47</v>
      </c>
      <c r="E2" t="s">
        <v>46</v>
      </c>
    </row>
    <row r="3" spans="1:5" x14ac:dyDescent="0.3">
      <c r="A3">
        <v>1</v>
      </c>
      <c r="B3" t="str">
        <f>VLOOKUP($A3,原始資料!$A$2:$L$29,2,0)</f>
        <v>方彥博</v>
      </c>
      <c r="C3">
        <f>VLOOKUP($A3,原始資料!$A$2:$L$29,3,0)</f>
        <v>45</v>
      </c>
      <c r="D3">
        <f>VLOOKUP($A3,原始資料!$A$2:$L$29,4,0)</f>
        <v>64</v>
      </c>
      <c r="E3">
        <f>VLOOKUP($A3,原始資料!$A$2:$L$29,5,0)</f>
        <v>100</v>
      </c>
    </row>
    <row r="4" spans="1:5" x14ac:dyDescent="0.3">
      <c r="A4">
        <v>2</v>
      </c>
      <c r="B4" t="str">
        <f>VLOOKUP($A4,原始資料!$A$3:$L$30,2,0)</f>
        <v>王鈞鈺</v>
      </c>
      <c r="C4">
        <f>VLOOKUP($A4,原始資料!$A$2:$L$29,3,0)</f>
        <v>64</v>
      </c>
      <c r="D4">
        <f>VLOOKUP($A4,原始資料!$A$2:$L$29,4,0)</f>
        <v>66</v>
      </c>
      <c r="E4">
        <f>VLOOKUP($A4,原始資料!$A$2:$L$29,5,0)</f>
        <v>76</v>
      </c>
    </row>
    <row r="5" spans="1:5" x14ac:dyDescent="0.3">
      <c r="A5">
        <v>3</v>
      </c>
      <c r="B5" t="str">
        <f>VLOOKUP($A5,原始資料!A4:L31,2,0)</f>
        <v>何承凱</v>
      </c>
      <c r="C5">
        <f>VLOOKUP($A5,原始資料!$A$2:$L$29,3,0)</f>
        <v>13</v>
      </c>
      <c r="D5">
        <f>VLOOKUP($A5,原始資料!$A$2:$L$29,4,0)</f>
        <v>64</v>
      </c>
      <c r="E5">
        <f>VLOOKUP($A5,原始資料!$A$2:$L$29,5,0)</f>
        <v>100</v>
      </c>
    </row>
    <row r="6" spans="1:5" x14ac:dyDescent="0.3">
      <c r="A6">
        <v>4</v>
      </c>
      <c r="B6" t="str">
        <f>VLOOKUP($A6,原始資料!A5:L32,2,0)</f>
        <v>吳杰林</v>
      </c>
      <c r="C6">
        <f>VLOOKUP($A6,原始資料!$A$2:$L$29,3,0)</f>
        <v>97</v>
      </c>
      <c r="D6">
        <f>VLOOKUP($A6,原始資料!$A$2:$L$29,4,0)</f>
        <v>34</v>
      </c>
      <c r="E6">
        <f>VLOOKUP($A6,原始資料!$A$2:$L$29,5,0)</f>
        <v>92</v>
      </c>
    </row>
    <row r="7" spans="1:5" x14ac:dyDescent="0.3">
      <c r="A7">
        <v>5</v>
      </c>
      <c r="B7" t="str">
        <f>VLOOKUP($A7,原始資料!A6:L33,2,0)</f>
        <v>吳冠祥</v>
      </c>
      <c r="C7">
        <f>VLOOKUP($A7,原始資料!$A$2:$L$29,3,0)</f>
        <v>64</v>
      </c>
      <c r="D7">
        <f>VLOOKUP($A7,原始資料!$A$2:$L$29,4,0)</f>
        <v>65</v>
      </c>
      <c r="E7">
        <f>VLOOKUP($A7,原始資料!$A$2:$L$29,5,0)</f>
        <v>100</v>
      </c>
    </row>
    <row r="8" spans="1:5" x14ac:dyDescent="0.3">
      <c r="A8">
        <v>6</v>
      </c>
      <c r="B8" t="str">
        <f>VLOOKUP($A8,原始資料!A7:L34,2,0)</f>
        <v>林君又</v>
      </c>
      <c r="C8">
        <f>VLOOKUP($A8,原始資料!$A$2:$L$29,3,0)</f>
        <v>60</v>
      </c>
      <c r="D8">
        <f>VLOOKUP($A8,原始資料!$A$2:$L$29,4,0)</f>
        <v>52</v>
      </c>
      <c r="E8">
        <f>VLOOKUP($A8,原始資料!$A$2:$L$29,5,0)</f>
        <v>92</v>
      </c>
    </row>
    <row r="9" spans="1:5" x14ac:dyDescent="0.3">
      <c r="A9">
        <v>7</v>
      </c>
      <c r="B9" t="str">
        <f>VLOOKUP($A9,原始資料!A8:L35,2,0)</f>
        <v>施定又</v>
      </c>
      <c r="C9">
        <f>VLOOKUP($A9,原始資料!$A$2:$L$29,3,0)</f>
        <v>50</v>
      </c>
      <c r="D9">
        <f>VLOOKUP($A9,原始資料!$A$2:$L$29,4,0)</f>
        <v>76</v>
      </c>
      <c r="E9">
        <f>VLOOKUP($A9,原始資料!$A$2:$L$29,5,0)</f>
        <v>84</v>
      </c>
    </row>
    <row r="10" spans="1:5" x14ac:dyDescent="0.3">
      <c r="A10">
        <v>8</v>
      </c>
      <c r="B10" t="str">
        <f>VLOOKUP($A10,原始資料!A9:L36,2,0)</f>
        <v>許學家</v>
      </c>
      <c r="C10">
        <f>VLOOKUP($A10,原始資料!$A$2:$L$29,3,0)</f>
        <v>81</v>
      </c>
      <c r="D10">
        <f>VLOOKUP($A10,原始資料!$A$2:$L$29,4,0)</f>
        <v>43</v>
      </c>
      <c r="E10">
        <f>VLOOKUP($A10,原始資料!$A$2:$L$29,5,0)</f>
        <v>97</v>
      </c>
    </row>
    <row r="11" spans="1:5" x14ac:dyDescent="0.3">
      <c r="A11">
        <v>9</v>
      </c>
      <c r="B11" t="str">
        <f>VLOOKUP($A11,原始資料!A10:L37,2,0)</f>
        <v>陳昱賢</v>
      </c>
      <c r="C11">
        <f>VLOOKUP($A11,原始資料!$A$2:$L$29,3,0)</f>
        <v>65</v>
      </c>
      <c r="D11">
        <f>VLOOKUP($A11,原始資料!$A$2:$L$29,4,0)</f>
        <v>83</v>
      </c>
      <c r="E11">
        <f>VLOOKUP($A11,原始資料!$A$2:$L$29,5,0)</f>
        <v>95</v>
      </c>
    </row>
    <row r="12" spans="1:5" x14ac:dyDescent="0.3">
      <c r="A12">
        <v>10</v>
      </c>
      <c r="B12" t="str">
        <f>VLOOKUP($A12,原始資料!A11:L38,2,0)</f>
        <v>曾拒檳</v>
      </c>
      <c r="C12">
        <f>VLOOKUP($A12,原始資料!$A$2:$L$29,3,0)</f>
        <v>3</v>
      </c>
      <c r="D12">
        <f>VLOOKUP($A12,原始資料!$A$2:$L$29,4,0)</f>
        <v>36</v>
      </c>
      <c r="E12">
        <f>VLOOKUP($A12,原始資料!$A$2:$L$29,5,0)</f>
        <v>54</v>
      </c>
    </row>
    <row r="13" spans="1:5" x14ac:dyDescent="0.3">
      <c r="A13">
        <v>11</v>
      </c>
      <c r="B13" t="str">
        <f>VLOOKUP($A13,原始資料!A12:L39,2,0)</f>
        <v>黃睿朋</v>
      </c>
      <c r="C13">
        <f>VLOOKUP($A13,原始資料!$A$2:$L$29,3,0)</f>
        <v>97</v>
      </c>
      <c r="D13">
        <f>VLOOKUP($A13,原始資料!$A$2:$L$29,4,0)</f>
        <v>100</v>
      </c>
      <c r="E13">
        <f>VLOOKUP($A13,原始資料!$A$2:$L$29,5,0)</f>
        <v>100</v>
      </c>
    </row>
    <row r="14" spans="1:5" x14ac:dyDescent="0.3">
      <c r="A14">
        <v>12</v>
      </c>
      <c r="B14" t="str">
        <f>VLOOKUP($A14,原始資料!A13:L40,2,0)</f>
        <v>黃寶騰</v>
      </c>
      <c r="C14">
        <f>VLOOKUP($A14,原始資料!$A$2:$L$29,3,0)</f>
        <v>87</v>
      </c>
      <c r="D14">
        <f>VLOOKUP($A14,原始資料!$A$2:$L$29,4,0)</f>
        <v>36</v>
      </c>
      <c r="E14">
        <f>VLOOKUP($A14,原始資料!$A$2:$L$29,5,0)</f>
        <v>80</v>
      </c>
    </row>
    <row r="15" spans="1:5" x14ac:dyDescent="0.3">
      <c r="A15">
        <v>13</v>
      </c>
      <c r="B15" t="str">
        <f>VLOOKUP($A15,原始資料!A14:L41,2,0)</f>
        <v>蔡旻叡</v>
      </c>
      <c r="C15">
        <f>VLOOKUP($A15,原始資料!$A$2:$L$29,3,0)</f>
        <v>92</v>
      </c>
      <c r="D15">
        <f>VLOOKUP($A15,原始資料!$A$2:$L$29,4,0)</f>
        <v>82</v>
      </c>
      <c r="E15">
        <f>VLOOKUP($A15,原始資料!$A$2:$L$29,5,0)</f>
        <v>100</v>
      </c>
    </row>
    <row r="16" spans="1:5" x14ac:dyDescent="0.3">
      <c r="A16">
        <v>14</v>
      </c>
      <c r="B16" t="str">
        <f>VLOOKUP($A16,原始資料!A15:L42,2,0)</f>
        <v>鄭建宏</v>
      </c>
      <c r="C16">
        <f>VLOOKUP($A16,原始資料!$A$2:$L$29,3,0)</f>
        <v>82</v>
      </c>
      <c r="D16">
        <f>VLOOKUP($A16,原始資料!$A$2:$L$29,4,0)</f>
        <v>48</v>
      </c>
      <c r="E16">
        <f>VLOOKUP($A16,原始資料!$A$2:$L$29,5,0)</f>
        <v>95</v>
      </c>
    </row>
    <row r="17" spans="1:5" x14ac:dyDescent="0.3">
      <c r="A17">
        <v>15</v>
      </c>
      <c r="B17" t="str">
        <f>VLOOKUP($A17,原始資料!A16:L43,2,0)</f>
        <v>謝欣哲</v>
      </c>
      <c r="C17">
        <f>VLOOKUP($A17,原始資料!$A$2:$L$29,3,0)</f>
        <v>65</v>
      </c>
      <c r="D17">
        <f>VLOOKUP($A17,原始資料!$A$2:$L$29,4,0)</f>
        <v>87</v>
      </c>
      <c r="E17">
        <f>VLOOKUP($A17,原始資料!$A$2:$L$29,5,0)</f>
        <v>99</v>
      </c>
    </row>
    <row r="18" spans="1:5" x14ac:dyDescent="0.3">
      <c r="A18">
        <v>16</v>
      </c>
      <c r="B18" t="str">
        <f>VLOOKUP($A18,原始資料!A17:L44,2,0)</f>
        <v>顏鴻明</v>
      </c>
      <c r="C18">
        <f>VLOOKUP($A18,原始資料!$A$2:$L$29,3,0)</f>
        <v>34</v>
      </c>
      <c r="D18">
        <f>VLOOKUP($A18,原始資料!$A$2:$L$29,4,0)</f>
        <v>54</v>
      </c>
      <c r="E18">
        <f>VLOOKUP($A18,原始資料!$A$2:$L$29,5,0)</f>
        <v>94</v>
      </c>
    </row>
    <row r="19" spans="1:5" x14ac:dyDescent="0.3">
      <c r="A19">
        <v>17</v>
      </c>
      <c r="B19" t="str">
        <f>VLOOKUP($A19,原始資料!A18:L45,2,0)</f>
        <v>李燕珍</v>
      </c>
      <c r="C19">
        <f>VLOOKUP($A19,原始資料!$A$2:$L$29,3,0)</f>
        <v>52</v>
      </c>
      <c r="D19">
        <f>VLOOKUP($A19,原始資料!$A$2:$L$29,4,0)</f>
        <v>64</v>
      </c>
      <c r="E19">
        <f>VLOOKUP($A19,原始資料!$A$2:$L$29,5,0)</f>
        <v>83</v>
      </c>
    </row>
    <row r="20" spans="1:5" x14ac:dyDescent="0.3">
      <c r="A20">
        <v>18</v>
      </c>
      <c r="B20" t="str">
        <f>VLOOKUP($A20,原始資料!A19:L46,2,0)</f>
        <v>林純玉</v>
      </c>
      <c r="C20">
        <f>VLOOKUP($A20,原始資料!$A$2:$L$29,3,0)</f>
        <v>36</v>
      </c>
      <c r="D20">
        <f>VLOOKUP($A20,原始資料!$A$2:$L$29,4,0)</f>
        <v>53</v>
      </c>
      <c r="E20">
        <f>VLOOKUP($A20,原始資料!$A$2:$L$29,5,0)</f>
        <v>57</v>
      </c>
    </row>
    <row r="21" spans="1:5" x14ac:dyDescent="0.3">
      <c r="A21">
        <v>19</v>
      </c>
      <c r="B21" t="str">
        <f>VLOOKUP($A21,原始資料!A20:L47,2,0)</f>
        <v>洪雅惠</v>
      </c>
      <c r="C21">
        <f>VLOOKUP($A21,原始資料!$A$2:$L$29,3,0)</f>
        <v>46</v>
      </c>
      <c r="D21">
        <f>VLOOKUP($A21,原始資料!$A$2:$L$29,4,0)</f>
        <v>24</v>
      </c>
      <c r="E21">
        <f>VLOOKUP($A21,原始資料!$A$2:$L$29,5,0)</f>
        <v>91</v>
      </c>
    </row>
    <row r="22" spans="1:5" x14ac:dyDescent="0.3">
      <c r="A22">
        <v>20</v>
      </c>
      <c r="B22" t="str">
        <f>VLOOKUP($A22,原始資料!A21:L48,2,0)</f>
        <v>許又新</v>
      </c>
      <c r="C22">
        <f>VLOOKUP($A22,原始資料!$A$2:$L$29,3,0)</f>
        <v>12</v>
      </c>
      <c r="D22">
        <f>VLOOKUP($A22,原始資料!$A$2:$L$29,4,0)</f>
        <v>81</v>
      </c>
      <c r="E22">
        <f>VLOOKUP($A22,原始資料!$A$2:$L$29,5,0)</f>
        <v>100</v>
      </c>
    </row>
    <row r="23" spans="1:5" x14ac:dyDescent="0.3">
      <c r="A23">
        <v>21</v>
      </c>
      <c r="B23" t="str">
        <f>VLOOKUP($A23,原始資料!A22:L49,2,0)</f>
        <v>郭魚鹹</v>
      </c>
      <c r="C23">
        <f>VLOOKUP($A23,原始資料!$A$2:$L$29,3,0)</f>
        <v>87</v>
      </c>
      <c r="D23">
        <f>VLOOKUP($A23,原始資料!$A$2:$L$29,4,0)</f>
        <v>46</v>
      </c>
      <c r="E23">
        <f>VLOOKUP($A23,原始資料!$A$2:$L$29,5,0)</f>
        <v>94</v>
      </c>
    </row>
    <row r="24" spans="1:5" x14ac:dyDescent="0.3">
      <c r="A24">
        <v>22</v>
      </c>
      <c r="B24" t="str">
        <f>VLOOKUP($A24,原始資料!A23:L50,2,0)</f>
        <v>陳子軒</v>
      </c>
      <c r="C24">
        <f>VLOOKUP($A24,原始資料!$A$2:$L$29,3,0)</f>
        <v>64</v>
      </c>
      <c r="D24">
        <f>VLOOKUP($A24,原始資料!$A$2:$L$29,4,0)</f>
        <v>76</v>
      </c>
      <c r="E24">
        <f>VLOOKUP($A24,原始資料!$A$2:$L$29,5,0)</f>
        <v>100</v>
      </c>
    </row>
    <row r="25" spans="1:5" x14ac:dyDescent="0.3">
      <c r="A25">
        <v>23</v>
      </c>
      <c r="B25" t="str">
        <f>VLOOKUP($A25,原始資料!A24:L51,2,0)</f>
        <v>陳佑鈞</v>
      </c>
      <c r="C25">
        <f>VLOOKUP($A25,原始資料!$A$2:$L$29,3,0)</f>
        <v>82</v>
      </c>
      <c r="D25">
        <f>VLOOKUP($A25,原始資料!$A$2:$L$29,4,0)</f>
        <v>53</v>
      </c>
      <c r="E25">
        <f>VLOOKUP($A25,原始資料!$A$2:$L$29,5,0)</f>
        <v>94</v>
      </c>
    </row>
    <row r="26" spans="1:5" x14ac:dyDescent="0.3">
      <c r="A26">
        <v>24</v>
      </c>
      <c r="B26" t="str">
        <f>VLOOKUP($A26,原始資料!A25:L52,2,0)</f>
        <v>陳永新</v>
      </c>
      <c r="C26">
        <f>VLOOKUP($A26,原始資料!$A$2:$L$29,3,0)</f>
        <v>61</v>
      </c>
      <c r="D26">
        <f>VLOOKUP($A26,原始資料!$A$2:$L$29,4,0)</f>
        <v>45</v>
      </c>
      <c r="E26">
        <f>VLOOKUP($A26,原始資料!$A$2:$L$29,5,0)</f>
        <v>43</v>
      </c>
    </row>
    <row r="27" spans="1:5" x14ac:dyDescent="0.3">
      <c r="A27">
        <v>25</v>
      </c>
      <c r="B27" t="str">
        <f>VLOOKUP($A27,原始資料!A26:L53,2,0)</f>
        <v>黃絣宣</v>
      </c>
      <c r="C27">
        <f>VLOOKUP($A27,原始資料!$A$2:$L$29,3,0)</f>
        <v>64</v>
      </c>
      <c r="D27">
        <f>VLOOKUP($A27,原始資料!$A$2:$L$29,4,0)</f>
        <v>82</v>
      </c>
      <c r="E27">
        <f>VLOOKUP($A27,原始資料!$A$2:$L$29,5,0)</f>
        <v>94</v>
      </c>
    </row>
    <row r="28" spans="1:5" x14ac:dyDescent="0.3">
      <c r="A28">
        <v>26</v>
      </c>
      <c r="B28" t="str">
        <f>VLOOKUP($A28,原始資料!A27:L54,2,0)</f>
        <v>蘇銀針</v>
      </c>
      <c r="C28">
        <f>VLOOKUP($A28,原始資料!$A$2:$L$29,3,0)</f>
        <v>35</v>
      </c>
      <c r="D28">
        <f>VLOOKUP($A28,原始資料!$A$2:$L$29,4,0)</f>
        <v>76</v>
      </c>
      <c r="E28">
        <f>VLOOKUP($A28,原始資料!$A$2:$L$29,5,0)</f>
        <v>100</v>
      </c>
    </row>
    <row r="29" spans="1:5" x14ac:dyDescent="0.3">
      <c r="A29">
        <v>27</v>
      </c>
      <c r="B29" t="str">
        <f>VLOOKUP($A29,原始資料!A28:L55,2,0)</f>
        <v>蘇鳳新</v>
      </c>
      <c r="C29">
        <f>VLOOKUP($A29,原始資料!$A$2:$L$29,3,0)</f>
        <v>54</v>
      </c>
      <c r="D29">
        <f>VLOOKUP($A29,原始資料!$A$2:$L$29,4,0)</f>
        <v>64</v>
      </c>
      <c r="E29">
        <f>VLOOKUP($A29,原始資料!$A$2:$L$29,5,0)</f>
        <v>94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原始資料</vt:lpstr>
      <vt:lpstr>VIOOK 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2018-12-11T06:44:42Z</dcterms:created>
  <dcterms:modified xsi:type="dcterms:W3CDTF">2019-05-07T06:53:45Z</dcterms:modified>
</cp:coreProperties>
</file>