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7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E3" i="2"/>
  <c r="D3" i="2"/>
  <c r="C3" i="2"/>
  <c r="F3" i="2" s="1"/>
  <c r="G3" i="2" s="1"/>
  <c r="F26" i="2" l="1"/>
  <c r="G26" i="2" s="1"/>
  <c r="F22" i="2"/>
  <c r="G22" i="2" s="1"/>
  <c r="F18" i="2"/>
  <c r="G18" i="2" s="1"/>
  <c r="F14" i="2"/>
  <c r="G14" i="2" s="1"/>
  <c r="F10" i="2"/>
  <c r="G10" i="2" s="1"/>
  <c r="F6" i="2"/>
  <c r="G6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F28" i="2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K13" i="1"/>
  <c r="K23" i="1"/>
  <c r="K7" i="1"/>
  <c r="K28" i="1"/>
  <c r="K14" i="1"/>
  <c r="K8" i="1"/>
  <c r="K3" i="1"/>
  <c r="K9" i="1"/>
  <c r="K17" i="1"/>
  <c r="K18" i="1"/>
  <c r="K25" i="1"/>
  <c r="K24" i="1"/>
  <c r="K26" i="1"/>
  <c r="K15" i="1"/>
  <c r="K6" i="1"/>
  <c r="K10" i="1"/>
  <c r="K21" i="1"/>
  <c r="K16" i="1"/>
  <c r="K19" i="1"/>
  <c r="K4" i="1"/>
  <c r="K22" i="1"/>
  <c r="K5" i="1"/>
  <c r="K12" i="1"/>
  <c r="K20" i="1"/>
  <c r="K11" i="1"/>
  <c r="J13" i="1" l="1"/>
  <c r="J23" i="1"/>
  <c r="J7" i="1"/>
  <c r="J28" i="1"/>
  <c r="J14" i="1"/>
  <c r="J8" i="1"/>
  <c r="J3" i="1"/>
  <c r="J9" i="1"/>
  <c r="J17" i="1"/>
  <c r="J18" i="1"/>
  <c r="J25" i="1"/>
  <c r="J24" i="1"/>
  <c r="J26" i="1"/>
  <c r="J15" i="1"/>
  <c r="J6" i="1"/>
  <c r="J10" i="1"/>
  <c r="J21" i="1"/>
  <c r="J16" i="1"/>
  <c r="J19" i="1"/>
  <c r="J4" i="1"/>
  <c r="J22" i="1"/>
  <c r="J5" i="1"/>
  <c r="J12" i="1"/>
  <c r="J20" i="1"/>
  <c r="J11" i="1"/>
  <c r="K27" i="1"/>
  <c r="J27" i="1"/>
</calcChain>
</file>

<file path=xl/sharedStrings.xml><?xml version="1.0" encoding="utf-8"?>
<sst xmlns="http://schemas.openxmlformats.org/spreadsheetml/2006/main" count="75" uniqueCount="44">
  <si>
    <t>安順國中104學年度第二學及第一次月考108成績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</si>
  <si>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</si>
  <si>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</si>
  <si>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</si>
  <si>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</si>
  <si>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</si>
  <si>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自然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</si>
  <si>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</si>
  <si>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</si>
  <si>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</si>
  <si>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</si>
  <si>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</si>
  <si>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</si>
  <si>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王政俞</t>
    <phoneticPr fontId="1" type="noConversion"/>
  </si>
  <si>
    <t>吳叡軒</t>
    <phoneticPr fontId="1" type="noConversion"/>
  </si>
  <si>
    <t>林彤偉</t>
    <phoneticPr fontId="1" type="noConversion"/>
  </si>
  <si>
    <t>林庡娠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</si>
  <si>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</si>
  <si>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</si>
  <si>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</si>
  <si>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陳于任</t>
    <phoneticPr fontId="1" type="noConversion"/>
  </si>
  <si>
    <t>陳俊穎</t>
    <phoneticPr fontId="1" type="noConversion"/>
  </si>
  <si>
    <t>黃于倫</t>
    <phoneticPr fontId="1" type="noConversion"/>
  </si>
  <si>
    <t>黃佳駿</t>
    <phoneticPr fontId="1" type="noConversion"/>
  </si>
  <si>
    <t>蔡詠全</t>
    <phoneticPr fontId="1" type="noConversion"/>
  </si>
  <si>
    <t>蔡愷恩</t>
    <phoneticPr fontId="1" type="noConversion"/>
  </si>
  <si>
    <t>鄭嘉宏</t>
    <phoneticPr fontId="1" type="noConversion"/>
  </si>
  <si>
    <t>謝昌硯</t>
    <phoneticPr fontId="1" type="noConversion"/>
  </si>
  <si>
    <t>王奕廷</t>
    <phoneticPr fontId="1" type="noConversion"/>
  </si>
  <si>
    <t>王宣茹</t>
    <phoneticPr fontId="1" type="noConversion"/>
  </si>
  <si>
    <t>吳雅萍</t>
    <phoneticPr fontId="1" type="noConversion"/>
  </si>
  <si>
    <t>吳靜茹</t>
    <phoneticPr fontId="1" type="noConversion"/>
  </si>
  <si>
    <t>吳蘊穎</t>
    <phoneticPr fontId="1" type="noConversion"/>
  </si>
  <si>
    <t>林詩玲</t>
    <phoneticPr fontId="1" type="noConversion"/>
  </si>
  <si>
    <t>許芳瑜</t>
    <phoneticPr fontId="1" type="noConversion"/>
  </si>
  <si>
    <t>許椅真</t>
    <phoneticPr fontId="1" type="noConversion"/>
  </si>
  <si>
    <t>陳亭茲</t>
    <phoneticPr fontId="1" type="noConversion"/>
  </si>
  <si>
    <t>陳瀅淳</t>
    <phoneticPr fontId="1" type="noConversion"/>
  </si>
  <si>
    <t>顏瑄薏</t>
    <phoneticPr fontId="1" type="noConversion"/>
  </si>
  <si>
    <t>生物</t>
    <phoneticPr fontId="1" type="noConversion"/>
  </si>
  <si>
    <t>加權分數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</si>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</sst>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66FF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FF6600"/>
      <name val="新細明體"/>
      <family val="2"/>
      <charset val="136"/>
      <scheme val="minor"/>
    </font>
    <font>
      <sz val="12"/>
      <color rgb="FFFF6600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176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6600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Q11" sqref="Q11"/>
    </sheetView>
  </sheetViews>
  <sheetFormatPr defaultRowHeight="16.5" x14ac:dyDescent="0.25"/>
  <cols>
    <col min="3" max="3" width="5.75" customWidth="1"/>
    <col min="4" max="4" width="4.75" customWidth="1"/>
    <col min="5" max="5" width="5.375" customWidth="1"/>
    <col min="6" max="6" width="5.875" customWidth="1"/>
    <col min="7" max="7" width="5.375" customWidth="1"/>
    <col min="8" max="8" width="5.125" customWidth="1"/>
    <col min="9" max="9" width="5.5" customWidth="1"/>
    <col min="10" max="11" width="5.625" customWidth="1"/>
    <col min="12" max="12" width="5.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t="s">
        <v>1</v>
      </c>
      <c r="B2" t="s">
        <v>2</v>
      </c>
      <c r="C2" s="2" t="s">
        <v>3</v>
      </c>
      <c r="D2" s="3" t="s">
        <v>4</v>
      </c>
      <c r="E2" s="4" t="s">
        <v>5</v>
      </c>
      <c r="F2" s="6" t="s">
        <v>6</v>
      </c>
      <c r="G2" s="5" t="s">
        <v>7</v>
      </c>
      <c r="H2" s="7" t="s">
        <v>8</v>
      </c>
      <c r="I2" s="1" t="s">
        <v>9</v>
      </c>
      <c r="J2" s="8" t="s">
        <v>10</v>
      </c>
      <c r="K2" s="9" t="s">
        <v>11</v>
      </c>
      <c r="L2" s="11" t="s">
        <v>12</v>
      </c>
    </row>
    <row r="3" spans="1:12" x14ac:dyDescent="0.25">
      <c r="A3">
        <v>8</v>
      </c>
      <c r="B3" t="s">
        <v>20</v>
      </c>
      <c r="C3" s="2">
        <v>90</v>
      </c>
      <c r="D3" s="3">
        <v>90</v>
      </c>
      <c r="E3" s="4">
        <v>96</v>
      </c>
      <c r="F3" s="6">
        <v>90</v>
      </c>
      <c r="G3" s="5">
        <v>100</v>
      </c>
      <c r="H3" s="7">
        <v>100</v>
      </c>
      <c r="I3" s="1">
        <v>100</v>
      </c>
      <c r="J3" s="8">
        <f t="shared" ref="J3:J28" si="0">SUM(C3:I3)</f>
        <v>666</v>
      </c>
      <c r="K3" s="10">
        <f t="shared" ref="K3:K28" si="1">AVERAGE(C3:I3)</f>
        <v>95.142857142857139</v>
      </c>
      <c r="L3" s="11">
        <v>1</v>
      </c>
    </row>
    <row r="4" spans="1:12" x14ac:dyDescent="0.25">
      <c r="A4">
        <v>22</v>
      </c>
      <c r="B4" t="s">
        <v>33</v>
      </c>
      <c r="C4" s="2">
        <v>90</v>
      </c>
      <c r="D4" s="3">
        <v>93</v>
      </c>
      <c r="E4" s="4">
        <v>88</v>
      </c>
      <c r="F4" s="6">
        <v>89</v>
      </c>
      <c r="G4" s="5">
        <v>90</v>
      </c>
      <c r="H4" s="7">
        <v>100</v>
      </c>
      <c r="I4" s="1">
        <v>100</v>
      </c>
      <c r="J4" s="8">
        <f t="shared" si="0"/>
        <v>650</v>
      </c>
      <c r="K4" s="10">
        <f t="shared" si="1"/>
        <v>92.857142857142861</v>
      </c>
      <c r="L4" s="11">
        <v>2</v>
      </c>
    </row>
    <row r="5" spans="1:12" x14ac:dyDescent="0.25">
      <c r="A5">
        <v>24</v>
      </c>
      <c r="B5" t="s">
        <v>35</v>
      </c>
      <c r="C5" s="2">
        <v>80</v>
      </c>
      <c r="D5" s="3">
        <v>90</v>
      </c>
      <c r="E5" s="4">
        <v>92</v>
      </c>
      <c r="F5" s="6">
        <v>96</v>
      </c>
      <c r="G5" s="5">
        <v>90</v>
      </c>
      <c r="H5" s="7">
        <v>95</v>
      </c>
      <c r="I5" s="1">
        <v>90</v>
      </c>
      <c r="J5" s="8">
        <f t="shared" si="0"/>
        <v>633</v>
      </c>
      <c r="K5" s="10">
        <f t="shared" si="1"/>
        <v>90.428571428571431</v>
      </c>
      <c r="L5" s="11">
        <v>3</v>
      </c>
    </row>
    <row r="6" spans="1:12" x14ac:dyDescent="0.25">
      <c r="A6">
        <v>16</v>
      </c>
      <c r="B6" t="s">
        <v>28</v>
      </c>
      <c r="C6" s="2">
        <v>88</v>
      </c>
      <c r="D6" s="3">
        <v>90</v>
      </c>
      <c r="E6" s="4">
        <v>88</v>
      </c>
      <c r="F6" s="6">
        <v>90</v>
      </c>
      <c r="G6" s="5">
        <v>90</v>
      </c>
      <c r="H6" s="7">
        <v>90</v>
      </c>
      <c r="I6" s="1">
        <v>90</v>
      </c>
      <c r="J6" s="8">
        <f t="shared" si="0"/>
        <v>626</v>
      </c>
      <c r="K6" s="10">
        <f t="shared" si="1"/>
        <v>89.428571428571431</v>
      </c>
      <c r="L6" s="11">
        <v>4</v>
      </c>
    </row>
    <row r="7" spans="1:12" x14ac:dyDescent="0.25">
      <c r="A7">
        <v>4</v>
      </c>
      <c r="B7" t="s">
        <v>16</v>
      </c>
      <c r="C7" s="2">
        <v>88</v>
      </c>
      <c r="D7" s="3">
        <v>94</v>
      </c>
      <c r="E7" s="4">
        <v>98</v>
      </c>
      <c r="F7" s="6">
        <v>80</v>
      </c>
      <c r="G7" s="5">
        <v>90</v>
      </c>
      <c r="H7" s="7">
        <v>88</v>
      </c>
      <c r="I7" s="1">
        <v>80</v>
      </c>
      <c r="J7" s="8">
        <f t="shared" si="0"/>
        <v>618</v>
      </c>
      <c r="K7" s="10">
        <f t="shared" si="1"/>
        <v>88.285714285714292</v>
      </c>
      <c r="L7" s="11">
        <v>5</v>
      </c>
    </row>
    <row r="8" spans="1:12" x14ac:dyDescent="0.25">
      <c r="A8">
        <v>7</v>
      </c>
      <c r="B8" t="s">
        <v>19</v>
      </c>
      <c r="C8" s="2">
        <v>88</v>
      </c>
      <c r="D8" s="3">
        <v>90</v>
      </c>
      <c r="E8" s="4">
        <v>88</v>
      </c>
      <c r="F8" s="6">
        <v>80</v>
      </c>
      <c r="G8" s="5">
        <v>85</v>
      </c>
      <c r="H8" s="7">
        <v>96</v>
      </c>
      <c r="I8" s="1">
        <v>90</v>
      </c>
      <c r="J8" s="8">
        <f t="shared" si="0"/>
        <v>617</v>
      </c>
      <c r="K8" s="10">
        <f t="shared" si="1"/>
        <v>88.142857142857139</v>
      </c>
      <c r="L8" s="11">
        <v>6</v>
      </c>
    </row>
    <row r="9" spans="1:12" x14ac:dyDescent="0.25">
      <c r="A9">
        <v>9</v>
      </c>
      <c r="B9" t="s">
        <v>21</v>
      </c>
      <c r="C9" s="2">
        <v>85</v>
      </c>
      <c r="D9" s="3">
        <v>89</v>
      </c>
      <c r="E9" s="4">
        <v>80</v>
      </c>
      <c r="F9" s="6">
        <v>80</v>
      </c>
      <c r="G9" s="5">
        <v>86</v>
      </c>
      <c r="H9" s="7">
        <v>100</v>
      </c>
      <c r="I9" s="1">
        <v>85</v>
      </c>
      <c r="J9" s="8">
        <f t="shared" si="0"/>
        <v>605</v>
      </c>
      <c r="K9" s="10">
        <f t="shared" si="1"/>
        <v>86.428571428571431</v>
      </c>
      <c r="L9" s="11">
        <v>7</v>
      </c>
    </row>
    <row r="10" spans="1:12" x14ac:dyDescent="0.25">
      <c r="A10">
        <v>17</v>
      </c>
      <c r="B10" t="s">
        <v>29</v>
      </c>
      <c r="C10" s="2">
        <v>80</v>
      </c>
      <c r="D10" s="3">
        <v>89</v>
      </c>
      <c r="E10" s="4">
        <v>86</v>
      </c>
      <c r="F10" s="6">
        <v>89</v>
      </c>
      <c r="G10" s="5">
        <v>89</v>
      </c>
      <c r="H10" s="7">
        <v>80</v>
      </c>
      <c r="I10" s="1">
        <v>80</v>
      </c>
      <c r="J10" s="8">
        <f t="shared" si="0"/>
        <v>593</v>
      </c>
      <c r="K10" s="10">
        <f t="shared" si="1"/>
        <v>84.714285714285708</v>
      </c>
      <c r="L10" s="11">
        <v>8</v>
      </c>
    </row>
    <row r="11" spans="1:12" x14ac:dyDescent="0.25">
      <c r="A11">
        <v>27</v>
      </c>
      <c r="B11" t="s">
        <v>38</v>
      </c>
      <c r="C11" s="2">
        <v>80</v>
      </c>
      <c r="D11" s="3">
        <v>79</v>
      </c>
      <c r="E11" s="4">
        <v>90</v>
      </c>
      <c r="F11" s="6">
        <v>85</v>
      </c>
      <c r="G11" s="5">
        <v>82</v>
      </c>
      <c r="H11" s="7">
        <v>88</v>
      </c>
      <c r="I11" s="1">
        <v>88</v>
      </c>
      <c r="J11" s="8">
        <f t="shared" si="0"/>
        <v>592</v>
      </c>
      <c r="K11" s="10">
        <f t="shared" si="1"/>
        <v>84.571428571428569</v>
      </c>
      <c r="L11" s="11">
        <v>9</v>
      </c>
    </row>
    <row r="12" spans="1:12" x14ac:dyDescent="0.25">
      <c r="A12">
        <v>25</v>
      </c>
      <c r="B12" t="s">
        <v>36</v>
      </c>
      <c r="C12" s="2">
        <v>85</v>
      </c>
      <c r="D12" s="3">
        <v>89</v>
      </c>
      <c r="E12" s="4">
        <v>80</v>
      </c>
      <c r="F12" s="6">
        <v>80</v>
      </c>
      <c r="G12" s="5">
        <v>80</v>
      </c>
      <c r="H12" s="7">
        <v>85</v>
      </c>
      <c r="I12" s="1">
        <v>89</v>
      </c>
      <c r="J12" s="8">
        <f t="shared" si="0"/>
        <v>588</v>
      </c>
      <c r="K12" s="10">
        <f t="shared" si="1"/>
        <v>84</v>
      </c>
      <c r="L12" s="11">
        <v>10</v>
      </c>
    </row>
    <row r="13" spans="1:12" x14ac:dyDescent="0.25">
      <c r="A13">
        <v>2</v>
      </c>
      <c r="B13" t="s">
        <v>14</v>
      </c>
      <c r="C13" s="2">
        <v>80</v>
      </c>
      <c r="D13" s="3">
        <v>95</v>
      </c>
      <c r="E13" s="4">
        <v>85</v>
      </c>
      <c r="F13" s="6">
        <v>80</v>
      </c>
      <c r="G13" s="5">
        <v>80</v>
      </c>
      <c r="H13" s="7">
        <v>80</v>
      </c>
      <c r="I13" s="1">
        <v>86</v>
      </c>
      <c r="J13" s="8">
        <f t="shared" si="0"/>
        <v>586</v>
      </c>
      <c r="K13" s="10">
        <f t="shared" si="1"/>
        <v>83.714285714285708</v>
      </c>
      <c r="L13" s="11">
        <v>11</v>
      </c>
    </row>
    <row r="14" spans="1:12" x14ac:dyDescent="0.25">
      <c r="A14">
        <v>6</v>
      </c>
      <c r="B14" t="s">
        <v>18</v>
      </c>
      <c r="C14" s="2">
        <v>80</v>
      </c>
      <c r="D14" s="3">
        <v>93</v>
      </c>
      <c r="E14" s="4">
        <v>80</v>
      </c>
      <c r="F14" s="6">
        <v>75</v>
      </c>
      <c r="G14" s="5">
        <v>85</v>
      </c>
      <c r="H14" s="7">
        <v>80</v>
      </c>
      <c r="I14" s="1">
        <v>86</v>
      </c>
      <c r="J14" s="8">
        <f t="shared" si="0"/>
        <v>579</v>
      </c>
      <c r="K14" s="10">
        <f t="shared" si="1"/>
        <v>82.714285714285708</v>
      </c>
      <c r="L14" s="11">
        <v>12</v>
      </c>
    </row>
    <row r="15" spans="1:12" x14ac:dyDescent="0.25">
      <c r="A15">
        <v>15</v>
      </c>
      <c r="B15" t="s">
        <v>27</v>
      </c>
      <c r="C15" s="2">
        <v>70</v>
      </c>
      <c r="D15" s="3">
        <v>85</v>
      </c>
      <c r="E15" s="4">
        <v>75</v>
      </c>
      <c r="F15" s="6">
        <v>79</v>
      </c>
      <c r="G15" s="5">
        <v>75</v>
      </c>
      <c r="H15" s="7">
        <v>80</v>
      </c>
      <c r="I15" s="1">
        <v>86</v>
      </c>
      <c r="J15" s="8">
        <f t="shared" si="0"/>
        <v>550</v>
      </c>
      <c r="K15" s="10">
        <f t="shared" si="1"/>
        <v>78.571428571428569</v>
      </c>
      <c r="L15" s="11">
        <v>13</v>
      </c>
    </row>
    <row r="16" spans="1:12" x14ac:dyDescent="0.25">
      <c r="A16">
        <v>20</v>
      </c>
      <c r="B16" t="s">
        <v>31</v>
      </c>
      <c r="C16" s="2">
        <v>75</v>
      </c>
      <c r="D16" s="3">
        <v>80</v>
      </c>
      <c r="E16" s="4">
        <v>80</v>
      </c>
      <c r="F16" s="6">
        <v>79</v>
      </c>
      <c r="G16" s="5">
        <v>70</v>
      </c>
      <c r="H16" s="7">
        <v>80</v>
      </c>
      <c r="I16" s="1">
        <v>80</v>
      </c>
      <c r="J16" s="8">
        <f t="shared" si="0"/>
        <v>544</v>
      </c>
      <c r="K16" s="10">
        <f t="shared" si="1"/>
        <v>77.714285714285708</v>
      </c>
      <c r="L16" s="11">
        <v>14</v>
      </c>
    </row>
    <row r="17" spans="1:12" x14ac:dyDescent="0.25">
      <c r="A17">
        <v>10</v>
      </c>
      <c r="B17" t="s">
        <v>22</v>
      </c>
      <c r="C17" s="2">
        <v>60</v>
      </c>
      <c r="D17" s="3">
        <v>87</v>
      </c>
      <c r="E17" s="4">
        <v>75</v>
      </c>
      <c r="F17" s="6">
        <v>75</v>
      </c>
      <c r="G17" s="5">
        <v>90</v>
      </c>
      <c r="H17" s="7">
        <v>70</v>
      </c>
      <c r="I17" s="1">
        <v>85</v>
      </c>
      <c r="J17" s="8">
        <f t="shared" si="0"/>
        <v>542</v>
      </c>
      <c r="K17" s="10">
        <f t="shared" si="1"/>
        <v>77.428571428571431</v>
      </c>
      <c r="L17" s="11">
        <v>15</v>
      </c>
    </row>
    <row r="18" spans="1:12" x14ac:dyDescent="0.25">
      <c r="A18">
        <v>11</v>
      </c>
      <c r="B18" t="s">
        <v>23</v>
      </c>
      <c r="C18" s="2">
        <v>65</v>
      </c>
      <c r="D18" s="3">
        <v>80</v>
      </c>
      <c r="E18" s="4">
        <v>70</v>
      </c>
      <c r="F18" s="6">
        <v>71</v>
      </c>
      <c r="G18" s="5">
        <v>86</v>
      </c>
      <c r="H18" s="7">
        <v>86</v>
      </c>
      <c r="I18" s="1">
        <v>75</v>
      </c>
      <c r="J18" s="8">
        <f t="shared" si="0"/>
        <v>533</v>
      </c>
      <c r="K18" s="10">
        <f t="shared" si="1"/>
        <v>76.142857142857139</v>
      </c>
      <c r="L18" s="11">
        <v>16</v>
      </c>
    </row>
    <row r="19" spans="1:12" x14ac:dyDescent="0.25">
      <c r="A19">
        <v>21</v>
      </c>
      <c r="B19" t="s">
        <v>32</v>
      </c>
      <c r="C19" s="2">
        <v>70</v>
      </c>
      <c r="D19" s="3">
        <v>75</v>
      </c>
      <c r="E19" s="4">
        <v>78</v>
      </c>
      <c r="F19" s="6">
        <v>78</v>
      </c>
      <c r="G19" s="5">
        <v>86</v>
      </c>
      <c r="H19" s="7">
        <v>70</v>
      </c>
      <c r="I19" s="1">
        <v>75</v>
      </c>
      <c r="J19" s="8">
        <f t="shared" si="0"/>
        <v>532</v>
      </c>
      <c r="K19" s="10">
        <f t="shared" si="1"/>
        <v>76</v>
      </c>
      <c r="L19" s="11">
        <v>17</v>
      </c>
    </row>
    <row r="20" spans="1:12" x14ac:dyDescent="0.25">
      <c r="A20">
        <v>26</v>
      </c>
      <c r="B20" t="s">
        <v>37</v>
      </c>
      <c r="C20" s="2">
        <v>60</v>
      </c>
      <c r="D20" s="3">
        <v>90</v>
      </c>
      <c r="E20" s="4">
        <v>70</v>
      </c>
      <c r="F20" s="6">
        <v>75</v>
      </c>
      <c r="G20" s="5">
        <v>80</v>
      </c>
      <c r="H20" s="7">
        <v>75</v>
      </c>
      <c r="I20" s="1">
        <v>80</v>
      </c>
      <c r="J20" s="8">
        <f t="shared" si="0"/>
        <v>530</v>
      </c>
      <c r="K20" s="10">
        <f t="shared" si="1"/>
        <v>75.714285714285708</v>
      </c>
      <c r="L20" s="11">
        <v>18</v>
      </c>
    </row>
    <row r="21" spans="1:12" x14ac:dyDescent="0.25">
      <c r="A21">
        <v>19</v>
      </c>
      <c r="B21" t="s">
        <v>30</v>
      </c>
      <c r="C21" s="2">
        <v>70</v>
      </c>
      <c r="D21" s="3">
        <v>70</v>
      </c>
      <c r="E21" s="4">
        <v>80</v>
      </c>
      <c r="F21" s="6">
        <v>75</v>
      </c>
      <c r="G21" s="5">
        <v>75</v>
      </c>
      <c r="H21" s="7">
        <v>70</v>
      </c>
      <c r="I21" s="1">
        <v>78</v>
      </c>
      <c r="J21" s="8">
        <f t="shared" si="0"/>
        <v>518</v>
      </c>
      <c r="K21" s="10">
        <f t="shared" si="1"/>
        <v>74</v>
      </c>
      <c r="L21" s="11">
        <v>19</v>
      </c>
    </row>
    <row r="22" spans="1:12" x14ac:dyDescent="0.25">
      <c r="A22">
        <v>23</v>
      </c>
      <c r="B22" t="s">
        <v>34</v>
      </c>
      <c r="C22" s="2">
        <v>65</v>
      </c>
      <c r="D22" s="3">
        <v>70</v>
      </c>
      <c r="E22" s="4">
        <v>65</v>
      </c>
      <c r="F22" s="6">
        <v>78</v>
      </c>
      <c r="G22" s="5">
        <v>72</v>
      </c>
      <c r="H22" s="7">
        <v>75</v>
      </c>
      <c r="I22" s="1">
        <v>85</v>
      </c>
      <c r="J22" s="8">
        <f t="shared" si="0"/>
        <v>510</v>
      </c>
      <c r="K22" s="10">
        <f t="shared" si="1"/>
        <v>72.857142857142861</v>
      </c>
      <c r="L22" s="11">
        <v>20</v>
      </c>
    </row>
    <row r="23" spans="1:12" x14ac:dyDescent="0.25">
      <c r="A23">
        <v>3</v>
      </c>
      <c r="B23" t="s">
        <v>15</v>
      </c>
      <c r="C23" s="2">
        <v>70</v>
      </c>
      <c r="D23" s="3">
        <v>88</v>
      </c>
      <c r="E23" s="4">
        <v>65</v>
      </c>
      <c r="F23" s="6">
        <v>60</v>
      </c>
      <c r="G23" s="5">
        <v>75</v>
      </c>
      <c r="H23" s="7">
        <v>75</v>
      </c>
      <c r="I23" s="1">
        <v>75</v>
      </c>
      <c r="J23" s="8">
        <f t="shared" si="0"/>
        <v>508</v>
      </c>
      <c r="K23" s="10">
        <f t="shared" si="1"/>
        <v>72.571428571428569</v>
      </c>
      <c r="L23" s="11">
        <v>21</v>
      </c>
    </row>
    <row r="24" spans="1:12" x14ac:dyDescent="0.25">
      <c r="A24">
        <v>13</v>
      </c>
      <c r="B24" t="s">
        <v>25</v>
      </c>
      <c r="C24" s="2">
        <v>65</v>
      </c>
      <c r="D24" s="3">
        <v>78</v>
      </c>
      <c r="E24" s="4">
        <v>76</v>
      </c>
      <c r="F24" s="6">
        <v>60</v>
      </c>
      <c r="G24" s="5">
        <v>60</v>
      </c>
      <c r="H24" s="7">
        <v>75</v>
      </c>
      <c r="I24" s="1">
        <v>78</v>
      </c>
      <c r="J24" s="8">
        <f t="shared" si="0"/>
        <v>492</v>
      </c>
      <c r="K24" s="10">
        <f t="shared" si="1"/>
        <v>70.285714285714292</v>
      </c>
      <c r="L24" s="11">
        <v>22</v>
      </c>
    </row>
    <row r="25" spans="1:12" x14ac:dyDescent="0.25">
      <c r="A25">
        <v>12</v>
      </c>
      <c r="B25" t="s">
        <v>24</v>
      </c>
      <c r="C25" s="2">
        <v>55</v>
      </c>
      <c r="D25" s="3">
        <v>79</v>
      </c>
      <c r="E25" s="4">
        <v>60</v>
      </c>
      <c r="F25" s="6">
        <v>70</v>
      </c>
      <c r="G25" s="5">
        <v>75</v>
      </c>
      <c r="H25" s="7">
        <v>78</v>
      </c>
      <c r="I25" s="1">
        <v>70</v>
      </c>
      <c r="J25" s="8">
        <f t="shared" si="0"/>
        <v>487</v>
      </c>
      <c r="K25" s="10">
        <f t="shared" si="1"/>
        <v>69.571428571428569</v>
      </c>
      <c r="L25" s="11">
        <v>23</v>
      </c>
    </row>
    <row r="26" spans="1:12" x14ac:dyDescent="0.25">
      <c r="A26">
        <v>14</v>
      </c>
      <c r="B26" t="s">
        <v>26</v>
      </c>
      <c r="C26" s="2">
        <v>55</v>
      </c>
      <c r="D26" s="3">
        <v>75</v>
      </c>
      <c r="E26" s="4">
        <v>65</v>
      </c>
      <c r="F26" s="6">
        <v>72</v>
      </c>
      <c r="G26" s="5">
        <v>80</v>
      </c>
      <c r="H26" s="7">
        <v>70</v>
      </c>
      <c r="I26" s="1">
        <v>70</v>
      </c>
      <c r="J26" s="8">
        <f t="shared" si="0"/>
        <v>487</v>
      </c>
      <c r="K26" s="10">
        <f t="shared" si="1"/>
        <v>69.571428571428569</v>
      </c>
      <c r="L26" s="11">
        <v>24</v>
      </c>
    </row>
    <row r="27" spans="1:12" x14ac:dyDescent="0.25">
      <c r="A27">
        <v>1</v>
      </c>
      <c r="B27" t="s">
        <v>13</v>
      </c>
      <c r="C27" s="2">
        <v>56</v>
      </c>
      <c r="D27" s="3">
        <v>60</v>
      </c>
      <c r="E27" s="4">
        <v>60</v>
      </c>
      <c r="F27" s="6">
        <v>75</v>
      </c>
      <c r="G27" s="5">
        <v>75</v>
      </c>
      <c r="H27" s="7">
        <v>70</v>
      </c>
      <c r="I27" s="1">
        <v>75</v>
      </c>
      <c r="J27" s="8">
        <f t="shared" si="0"/>
        <v>471</v>
      </c>
      <c r="K27" s="10">
        <f t="shared" si="1"/>
        <v>67.285714285714292</v>
      </c>
      <c r="L27" s="11">
        <v>25</v>
      </c>
    </row>
    <row r="28" spans="1:12" x14ac:dyDescent="0.25">
      <c r="A28">
        <v>5</v>
      </c>
      <c r="B28" t="s">
        <v>17</v>
      </c>
      <c r="C28" s="2">
        <v>60</v>
      </c>
      <c r="D28" s="3">
        <v>65</v>
      </c>
      <c r="E28" s="4">
        <v>65</v>
      </c>
      <c r="F28" s="6">
        <v>60</v>
      </c>
      <c r="G28" s="5">
        <v>65</v>
      </c>
      <c r="H28" s="7">
        <v>70</v>
      </c>
      <c r="I28" s="1">
        <v>75</v>
      </c>
      <c r="J28" s="8">
        <f t="shared" si="0"/>
        <v>460</v>
      </c>
      <c r="K28" s="10">
        <f t="shared" si="1"/>
        <v>65.714285714285708</v>
      </c>
      <c r="L28" s="11">
        <v>26</v>
      </c>
    </row>
  </sheetData>
  <sortState ref="A3:L28">
    <sortCondition ref="L3:L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L8" sqref="L8"/>
    </sheetView>
  </sheetViews>
  <sheetFormatPr defaultRowHeight="16.5" x14ac:dyDescent="0.25"/>
  <cols>
    <col min="3" max="3" width="4.75" customWidth="1"/>
    <col min="4" max="4" width="5.375" customWidth="1"/>
    <col min="5" max="5" width="5.875" customWidth="1"/>
    <col min="6" max="6" width="9.25" customWidth="1"/>
    <col min="7" max="7" width="8.5" customWidth="1"/>
    <col min="8" max="8" width="8.375" customWidth="1"/>
  </cols>
  <sheetData>
    <row r="1" spans="1:9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9" x14ac:dyDescent="0.25">
      <c r="A2" t="s">
        <v>1</v>
      </c>
      <c r="B2" t="s">
        <v>2</v>
      </c>
      <c r="C2" s="3" t="s">
        <v>5</v>
      </c>
      <c r="D2" s="4" t="s">
        <v>4</v>
      </c>
      <c r="E2" s="6" t="s">
        <v>39</v>
      </c>
      <c r="F2" s="8" t="s">
        <v>40</v>
      </c>
      <c r="G2" s="9" t="s">
        <v>41</v>
      </c>
      <c r="H2" s="2" t="s">
        <v>42</v>
      </c>
      <c r="I2" t="s">
        <v>43</v>
      </c>
    </row>
    <row r="3" spans="1:9" x14ac:dyDescent="0.25">
      <c r="A3">
        <v>1</v>
      </c>
      <c r="B3" t="s">
        <v>13</v>
      </c>
      <c r="C3" s="3">
        <f>VLOOKUP($A3,工作表1!$A:$L,5,0)</f>
        <v>60</v>
      </c>
      <c r="D3" s="4">
        <f>VLOOKUP($A3,工作表1!$A:$L,4,0)</f>
        <v>60</v>
      </c>
      <c r="E3" s="6">
        <f>VLOOKUP($A3,工作表1!$A:$L,6,0)</f>
        <v>75</v>
      </c>
      <c r="F3" s="8">
        <f>C3*5+D3*3+E3*2</f>
        <v>630</v>
      </c>
      <c r="G3" s="9">
        <f>F3/10</f>
        <v>63</v>
      </c>
      <c r="H3" s="2">
        <f>VLOOKUP($A3,工作表1!$A:$L,12,0)</f>
        <v>25</v>
      </c>
      <c r="I3">
        <v>26</v>
      </c>
    </row>
    <row r="4" spans="1:9" x14ac:dyDescent="0.25">
      <c r="A4">
        <v>2</v>
      </c>
      <c r="B4" t="s">
        <v>14</v>
      </c>
      <c r="C4" s="3">
        <f>VLOOKUP($A4,工作表1!$A:$L,5,0)</f>
        <v>85</v>
      </c>
      <c r="D4" s="4">
        <f>VLOOKUP($A4,工作表1!$A:$L,4,0)</f>
        <v>95</v>
      </c>
      <c r="E4" s="6">
        <f>VLOOKUP($A4,工作表1!$A:$L,6,0)</f>
        <v>80</v>
      </c>
      <c r="F4" s="8">
        <f>C4*5+D4*3+E4*2</f>
        <v>870</v>
      </c>
      <c r="G4" s="9">
        <f>F4/10</f>
        <v>87</v>
      </c>
      <c r="H4" s="2">
        <f>VLOOKUP($A4,工作表1!$A:$L,12,0)</f>
        <v>11</v>
      </c>
      <c r="I4">
        <v>7</v>
      </c>
    </row>
    <row r="5" spans="1:9" x14ac:dyDescent="0.25">
      <c r="A5">
        <v>3</v>
      </c>
      <c r="B5" t="s">
        <v>15</v>
      </c>
      <c r="C5" s="3">
        <f>VLOOKUP($A5,工作表1!$A:$L,5,0)</f>
        <v>65</v>
      </c>
      <c r="D5" s="4">
        <f>VLOOKUP($A5,工作表1!$A:$L,4,0)</f>
        <v>88</v>
      </c>
      <c r="E5" s="6">
        <f>VLOOKUP($A5,工作表1!$A:$L,6,0)</f>
        <v>60</v>
      </c>
      <c r="F5" s="8">
        <f>C5*5+D5*3+E5*2</f>
        <v>709</v>
      </c>
      <c r="G5" s="9">
        <f>F5/10</f>
        <v>70.900000000000006</v>
      </c>
      <c r="H5" s="2">
        <f>VLOOKUP($A5,工作表1!$A:$L,12,0)</f>
        <v>21</v>
      </c>
      <c r="I5">
        <v>21</v>
      </c>
    </row>
    <row r="6" spans="1:9" x14ac:dyDescent="0.25">
      <c r="A6">
        <v>4</v>
      </c>
      <c r="B6" t="s">
        <v>16</v>
      </c>
      <c r="C6" s="3">
        <f>VLOOKUP($A6,工作表1!$A:$L,5,0)</f>
        <v>98</v>
      </c>
      <c r="D6" s="4">
        <f>VLOOKUP($A6,工作表1!$A:$L,4,0)</f>
        <v>94</v>
      </c>
      <c r="E6" s="6">
        <f>VLOOKUP($A6,工作表1!$A:$L,6,0)</f>
        <v>80</v>
      </c>
      <c r="F6" s="8">
        <f>C6*5+D6*3+E6*2</f>
        <v>932</v>
      </c>
      <c r="G6" s="9">
        <f>F6/10</f>
        <v>93.2</v>
      </c>
      <c r="H6" s="2">
        <f>VLOOKUP($A6,工作表1!$A:$L,12,0)</f>
        <v>5</v>
      </c>
      <c r="I6">
        <v>1</v>
      </c>
    </row>
    <row r="7" spans="1:9" x14ac:dyDescent="0.25">
      <c r="A7">
        <v>5</v>
      </c>
      <c r="B7" t="s">
        <v>17</v>
      </c>
      <c r="C7" s="3">
        <f>VLOOKUP($A7,工作表1!$A:$L,5,0)</f>
        <v>65</v>
      </c>
      <c r="D7" s="4">
        <f>VLOOKUP($A7,工作表1!$A:$L,4,0)</f>
        <v>65</v>
      </c>
      <c r="E7" s="6">
        <f>VLOOKUP($A7,工作表1!$A:$L,6,0)</f>
        <v>60</v>
      </c>
      <c r="F7" s="8">
        <f>C7*5+D7*3+E7*2</f>
        <v>640</v>
      </c>
      <c r="G7" s="9">
        <f>F7/10</f>
        <v>64</v>
      </c>
      <c r="H7" s="2">
        <f>VLOOKUP($A7,工作表1!$A:$L,12,0)</f>
        <v>26</v>
      </c>
      <c r="I7">
        <v>25</v>
      </c>
    </row>
    <row r="8" spans="1:9" x14ac:dyDescent="0.25">
      <c r="A8">
        <v>6</v>
      </c>
      <c r="B8" t="s">
        <v>18</v>
      </c>
      <c r="C8" s="3">
        <f>VLOOKUP($A8,工作表1!$A:$L,5,0)</f>
        <v>80</v>
      </c>
      <c r="D8" s="4">
        <f>VLOOKUP($A8,工作表1!$A:$L,4,0)</f>
        <v>93</v>
      </c>
      <c r="E8" s="6">
        <f>VLOOKUP($A8,工作表1!$A:$L,6,0)</f>
        <v>75</v>
      </c>
      <c r="F8" s="8">
        <f>C8*5+D8*3+E8*2</f>
        <v>829</v>
      </c>
      <c r="G8" s="9">
        <f>F8/10</f>
        <v>82.9</v>
      </c>
      <c r="H8" s="2">
        <f>VLOOKUP($A8,工作表1!$A:$L,12,0)</f>
        <v>12</v>
      </c>
      <c r="I8">
        <v>10</v>
      </c>
    </row>
    <row r="9" spans="1:9" x14ac:dyDescent="0.25">
      <c r="A9">
        <v>7</v>
      </c>
      <c r="B9" t="s">
        <v>19</v>
      </c>
      <c r="C9" s="3">
        <f>VLOOKUP($A9,工作表1!$A:$L,5,0)</f>
        <v>88</v>
      </c>
      <c r="D9" s="4">
        <f>VLOOKUP($A9,工作表1!$A:$L,4,0)</f>
        <v>90</v>
      </c>
      <c r="E9" s="6">
        <f>VLOOKUP($A9,工作表1!$A:$L,6,0)</f>
        <v>80</v>
      </c>
      <c r="F9" s="8">
        <f>C9*5+D9*3+E9*2</f>
        <v>870</v>
      </c>
      <c r="G9" s="9">
        <f>F9/10</f>
        <v>87</v>
      </c>
      <c r="H9" s="2">
        <f>VLOOKUP($A9,工作表1!$A:$L,12,0)</f>
        <v>6</v>
      </c>
      <c r="I9">
        <v>8</v>
      </c>
    </row>
    <row r="10" spans="1:9" x14ac:dyDescent="0.25">
      <c r="A10">
        <v>8</v>
      </c>
      <c r="B10" t="s">
        <v>20</v>
      </c>
      <c r="C10" s="3">
        <f>VLOOKUP($A10,工作表1!$A:$L,5,0)</f>
        <v>96</v>
      </c>
      <c r="D10" s="4">
        <f>VLOOKUP($A10,工作表1!$A:$L,4,0)</f>
        <v>90</v>
      </c>
      <c r="E10" s="6">
        <f>VLOOKUP($A10,工作表1!$A:$L,6,0)</f>
        <v>90</v>
      </c>
      <c r="F10" s="8">
        <f>C10*5+D10*3+E10*2</f>
        <v>930</v>
      </c>
      <c r="G10" s="9">
        <f>F10/10</f>
        <v>93</v>
      </c>
      <c r="H10" s="2">
        <f>VLOOKUP($A10,工作表1!$A:$L,12,0)</f>
        <v>1</v>
      </c>
      <c r="I10">
        <v>2</v>
      </c>
    </row>
    <row r="11" spans="1:9" x14ac:dyDescent="0.25">
      <c r="A11">
        <v>9</v>
      </c>
      <c r="B11" t="s">
        <v>21</v>
      </c>
      <c r="C11" s="3">
        <f>VLOOKUP($A11,工作表1!$A:$L,5,0)</f>
        <v>80</v>
      </c>
      <c r="D11" s="4">
        <f>VLOOKUP($A11,工作表1!$A:$L,4,0)</f>
        <v>89</v>
      </c>
      <c r="E11" s="6">
        <f>VLOOKUP($A11,工作表1!$A:$L,6,0)</f>
        <v>80</v>
      </c>
      <c r="F11" s="8">
        <f>C11*5+D11*3+E11*2</f>
        <v>827</v>
      </c>
      <c r="G11" s="9">
        <f>F11/10</f>
        <v>82.7</v>
      </c>
      <c r="H11" s="2">
        <f>VLOOKUP($A11,工作表1!$A:$L,12,0)</f>
        <v>7</v>
      </c>
      <c r="I11">
        <v>11</v>
      </c>
    </row>
    <row r="12" spans="1:9" x14ac:dyDescent="0.25">
      <c r="A12">
        <v>10</v>
      </c>
      <c r="B12" t="s">
        <v>22</v>
      </c>
      <c r="C12" s="3">
        <f>VLOOKUP($A12,工作表1!$A:$L,5,0)</f>
        <v>75</v>
      </c>
      <c r="D12" s="4">
        <f>VLOOKUP($A12,工作表1!$A:$L,4,0)</f>
        <v>87</v>
      </c>
      <c r="E12" s="6">
        <f>VLOOKUP($A12,工作表1!$A:$L,6,0)</f>
        <v>75</v>
      </c>
      <c r="F12" s="8">
        <f>C12*5+D12*3+E12*2</f>
        <v>786</v>
      </c>
      <c r="G12" s="9">
        <f>F12/10</f>
        <v>78.599999999999994</v>
      </c>
      <c r="H12" s="2">
        <f>VLOOKUP($A12,工作表1!$A:$L,12,0)</f>
        <v>15</v>
      </c>
      <c r="I12">
        <v>15</v>
      </c>
    </row>
    <row r="13" spans="1:9" x14ac:dyDescent="0.25">
      <c r="A13">
        <v>11</v>
      </c>
      <c r="B13" t="s">
        <v>23</v>
      </c>
      <c r="C13" s="3">
        <f>VLOOKUP($A13,工作表1!$A:$L,5,0)</f>
        <v>70</v>
      </c>
      <c r="D13" s="4">
        <f>VLOOKUP($A13,工作表1!$A:$L,4,0)</f>
        <v>80</v>
      </c>
      <c r="E13" s="6">
        <f>VLOOKUP($A13,工作表1!$A:$L,6,0)</f>
        <v>71</v>
      </c>
      <c r="F13" s="8">
        <f>C13*5+D13*3+E13*2</f>
        <v>732</v>
      </c>
      <c r="G13" s="9">
        <f>F13/10</f>
        <v>73.2</v>
      </c>
      <c r="H13" s="2">
        <f>VLOOKUP($A13,工作表1!$A:$L,12,0)</f>
        <v>16</v>
      </c>
      <c r="I13">
        <v>20</v>
      </c>
    </row>
    <row r="14" spans="1:9" x14ac:dyDescent="0.25">
      <c r="A14">
        <v>12</v>
      </c>
      <c r="B14" t="s">
        <v>24</v>
      </c>
      <c r="C14" s="3">
        <f>VLOOKUP($A14,工作表1!$A:$L,5,0)</f>
        <v>60</v>
      </c>
      <c r="D14" s="4">
        <f>VLOOKUP($A14,工作表1!$A:$L,4,0)</f>
        <v>79</v>
      </c>
      <c r="E14" s="6">
        <f>VLOOKUP($A14,工作表1!$A:$L,6,0)</f>
        <v>70</v>
      </c>
      <c r="F14" s="8">
        <f>C14*5+D14*3+E14*2</f>
        <v>677</v>
      </c>
      <c r="G14" s="9">
        <f>F14/10</f>
        <v>67.7</v>
      </c>
      <c r="H14" s="2">
        <f>VLOOKUP($A14,工作表1!$A:$L,12,0)</f>
        <v>23</v>
      </c>
      <c r="I14">
        <v>24</v>
      </c>
    </row>
    <row r="15" spans="1:9" x14ac:dyDescent="0.25">
      <c r="A15">
        <v>13</v>
      </c>
      <c r="B15" t="s">
        <v>25</v>
      </c>
      <c r="C15" s="3">
        <f>VLOOKUP($A15,工作表1!$A:$L,5,0)</f>
        <v>76</v>
      </c>
      <c r="D15" s="4">
        <f>VLOOKUP($A15,工作表1!$A:$L,4,0)</f>
        <v>78</v>
      </c>
      <c r="E15" s="6">
        <f>VLOOKUP($A15,工作表1!$A:$L,6,0)</f>
        <v>60</v>
      </c>
      <c r="F15" s="8">
        <f>C15*5+D15*3+E15*2</f>
        <v>734</v>
      </c>
      <c r="G15" s="9">
        <f>F15/10</f>
        <v>73.400000000000006</v>
      </c>
      <c r="H15" s="2">
        <f>VLOOKUP($A15,工作表1!$A:$L,12,0)</f>
        <v>22</v>
      </c>
      <c r="I15">
        <v>19</v>
      </c>
    </row>
    <row r="16" spans="1:9" x14ac:dyDescent="0.25">
      <c r="A16">
        <v>14</v>
      </c>
      <c r="B16" t="s">
        <v>26</v>
      </c>
      <c r="C16" s="3">
        <f>VLOOKUP($A16,工作表1!$A:$L,5,0)</f>
        <v>65</v>
      </c>
      <c r="D16" s="4">
        <f>VLOOKUP($A16,工作表1!$A:$L,4,0)</f>
        <v>75</v>
      </c>
      <c r="E16" s="6">
        <f>VLOOKUP($A16,工作表1!$A:$L,6,0)</f>
        <v>72</v>
      </c>
      <c r="F16" s="8">
        <f>C16*5+D16*3+E16*2</f>
        <v>694</v>
      </c>
      <c r="G16" s="9">
        <f>F16/10</f>
        <v>69.400000000000006</v>
      </c>
      <c r="H16" s="2">
        <f>VLOOKUP($A16,工作表1!$A:$L,12,0)</f>
        <v>24</v>
      </c>
      <c r="I16">
        <v>22</v>
      </c>
    </row>
    <row r="17" spans="1:9" x14ac:dyDescent="0.25">
      <c r="A17">
        <v>15</v>
      </c>
      <c r="B17" t="s">
        <v>27</v>
      </c>
      <c r="C17" s="3">
        <f>VLOOKUP($A17,工作表1!$A:$L,5,0)</f>
        <v>75</v>
      </c>
      <c r="D17" s="4">
        <f>VLOOKUP($A17,工作表1!$A:$L,4,0)</f>
        <v>85</v>
      </c>
      <c r="E17" s="6">
        <f>VLOOKUP($A17,工作表1!$A:$L,6,0)</f>
        <v>79</v>
      </c>
      <c r="F17" s="8">
        <f>C17*5+D17*3+E17*2</f>
        <v>788</v>
      </c>
      <c r="G17" s="9">
        <f>F17/10</f>
        <v>78.8</v>
      </c>
      <c r="H17" s="2">
        <f>VLOOKUP($A17,工作表1!$A:$L,12,0)</f>
        <v>13</v>
      </c>
      <c r="I17">
        <v>14</v>
      </c>
    </row>
    <row r="18" spans="1:9" x14ac:dyDescent="0.25">
      <c r="A18">
        <v>16</v>
      </c>
      <c r="B18" t="s">
        <v>28</v>
      </c>
      <c r="C18" s="3">
        <f>VLOOKUP($A18,工作表1!$A:$L,5,0)</f>
        <v>88</v>
      </c>
      <c r="D18" s="4">
        <f>VLOOKUP($A18,工作表1!$A:$L,4,0)</f>
        <v>90</v>
      </c>
      <c r="E18" s="6">
        <f>VLOOKUP($A18,工作表1!$A:$L,6,0)</f>
        <v>90</v>
      </c>
      <c r="F18" s="8">
        <f>C18*5+D18*3+E18*2</f>
        <v>890</v>
      </c>
      <c r="G18" s="9">
        <f>F18/10</f>
        <v>89</v>
      </c>
      <c r="H18" s="2">
        <f>VLOOKUP($A18,工作表1!$A:$L,12,0)</f>
        <v>4</v>
      </c>
      <c r="I18">
        <v>5</v>
      </c>
    </row>
    <row r="19" spans="1:9" x14ac:dyDescent="0.25">
      <c r="A19">
        <v>17</v>
      </c>
      <c r="B19" t="s">
        <v>29</v>
      </c>
      <c r="C19" s="3">
        <f>VLOOKUP($A19,工作表1!$A:$L,5,0)</f>
        <v>86</v>
      </c>
      <c r="D19" s="4">
        <f>VLOOKUP($A19,工作表1!$A:$L,4,0)</f>
        <v>89</v>
      </c>
      <c r="E19" s="6">
        <f>VLOOKUP($A19,工作表1!$A:$L,6,0)</f>
        <v>89</v>
      </c>
      <c r="F19" s="8">
        <f>C19*5+D19*3+E19*2</f>
        <v>875</v>
      </c>
      <c r="G19" s="9">
        <f>F19/10</f>
        <v>87.5</v>
      </c>
      <c r="H19" s="2">
        <f>VLOOKUP($A19,工作表1!$A:$L,12,0)</f>
        <v>8</v>
      </c>
      <c r="I19">
        <v>6</v>
      </c>
    </row>
    <row r="20" spans="1:9" x14ac:dyDescent="0.25">
      <c r="A20">
        <v>19</v>
      </c>
      <c r="B20" t="s">
        <v>30</v>
      </c>
      <c r="C20" s="3">
        <f>VLOOKUP($A20,工作表1!$A:$L,5,0)</f>
        <v>80</v>
      </c>
      <c r="D20" s="4">
        <f>VLOOKUP($A20,工作表1!$A:$L,4,0)</f>
        <v>70</v>
      </c>
      <c r="E20" s="6">
        <f>VLOOKUP($A20,工作表1!$A:$L,6,0)</f>
        <v>75</v>
      </c>
      <c r="F20" s="8">
        <f>C20*5+D20*3+E20*2</f>
        <v>760</v>
      </c>
      <c r="G20" s="9">
        <f>F20/10</f>
        <v>76</v>
      </c>
      <c r="H20" s="2">
        <f>VLOOKUP($A20,工作表1!$A:$L,12,0)</f>
        <v>19</v>
      </c>
      <c r="I20">
        <v>18</v>
      </c>
    </row>
    <row r="21" spans="1:9" x14ac:dyDescent="0.25">
      <c r="A21">
        <v>20</v>
      </c>
      <c r="B21" t="s">
        <v>31</v>
      </c>
      <c r="C21" s="3">
        <f>VLOOKUP($A21,工作表1!$A:$L,5,0)</f>
        <v>80</v>
      </c>
      <c r="D21" s="4">
        <f>VLOOKUP($A21,工作表1!$A:$L,4,0)</f>
        <v>80</v>
      </c>
      <c r="E21" s="6">
        <f>VLOOKUP($A21,工作表1!$A:$L,6,0)</f>
        <v>79</v>
      </c>
      <c r="F21" s="8">
        <f>C21*5+D21*3+E21*2</f>
        <v>798</v>
      </c>
      <c r="G21" s="9">
        <f>F21/10</f>
        <v>79.8</v>
      </c>
      <c r="H21" s="2">
        <f>VLOOKUP($A21,工作表1!$A:$L,12,0)</f>
        <v>14</v>
      </c>
      <c r="I21">
        <v>13</v>
      </c>
    </row>
    <row r="22" spans="1:9" x14ac:dyDescent="0.25">
      <c r="A22">
        <v>21</v>
      </c>
      <c r="B22" t="s">
        <v>32</v>
      </c>
      <c r="C22" s="3">
        <f>VLOOKUP($A22,工作表1!$A:$L,5,0)</f>
        <v>78</v>
      </c>
      <c r="D22" s="4">
        <f>VLOOKUP($A22,工作表1!$A:$L,4,0)</f>
        <v>75</v>
      </c>
      <c r="E22" s="6">
        <f>VLOOKUP($A22,工作表1!$A:$L,6,0)</f>
        <v>78</v>
      </c>
      <c r="F22" s="8">
        <f>C22*5+D22*3+E22*2</f>
        <v>771</v>
      </c>
      <c r="G22" s="9">
        <f>F22/10</f>
        <v>77.099999999999994</v>
      </c>
      <c r="H22" s="2">
        <f>VLOOKUP($A22,工作表1!$A:$L,12,0)</f>
        <v>17</v>
      </c>
      <c r="I22">
        <v>16</v>
      </c>
    </row>
    <row r="23" spans="1:9" x14ac:dyDescent="0.25">
      <c r="A23">
        <v>22</v>
      </c>
      <c r="B23" t="s">
        <v>33</v>
      </c>
      <c r="C23" s="3">
        <f>VLOOKUP($A23,工作表1!$A:$L,5,0)</f>
        <v>88</v>
      </c>
      <c r="D23" s="4">
        <f>VLOOKUP($A23,工作表1!$A:$L,4,0)</f>
        <v>93</v>
      </c>
      <c r="E23" s="6">
        <f>VLOOKUP($A23,工作表1!$A:$L,6,0)</f>
        <v>89</v>
      </c>
      <c r="F23" s="8">
        <f>C23*5+D23*3+E23*2</f>
        <v>897</v>
      </c>
      <c r="G23" s="9">
        <f>F23/10</f>
        <v>89.7</v>
      </c>
      <c r="H23" s="2">
        <f>VLOOKUP($A23,工作表1!$A:$L,12,0)</f>
        <v>2</v>
      </c>
      <c r="I23">
        <v>4</v>
      </c>
    </row>
    <row r="24" spans="1:9" x14ac:dyDescent="0.25">
      <c r="A24">
        <v>23</v>
      </c>
      <c r="B24" t="s">
        <v>34</v>
      </c>
      <c r="C24" s="3">
        <f>VLOOKUP($A24,工作表1!$A:$L,5,0)</f>
        <v>65</v>
      </c>
      <c r="D24" s="4">
        <f>VLOOKUP($A24,工作表1!$A:$L,4,0)</f>
        <v>70</v>
      </c>
      <c r="E24" s="6">
        <f>VLOOKUP($A24,工作表1!$A:$L,6,0)</f>
        <v>78</v>
      </c>
      <c r="F24" s="8">
        <f>C24*5+D24*3+E24*2</f>
        <v>691</v>
      </c>
      <c r="G24" s="9">
        <f>F24/10</f>
        <v>69.099999999999994</v>
      </c>
      <c r="H24" s="2">
        <f>VLOOKUP($A24,工作表1!$A:$L,12,0)</f>
        <v>20</v>
      </c>
      <c r="I24">
        <v>23</v>
      </c>
    </row>
    <row r="25" spans="1:9" x14ac:dyDescent="0.25">
      <c r="A25">
        <v>24</v>
      </c>
      <c r="B25" t="s">
        <v>35</v>
      </c>
      <c r="C25" s="3">
        <f>VLOOKUP($A25,工作表1!$A:$L,5,0)</f>
        <v>92</v>
      </c>
      <c r="D25" s="4">
        <f>VLOOKUP($A25,工作表1!$A:$L,4,0)</f>
        <v>90</v>
      </c>
      <c r="E25" s="6">
        <f>VLOOKUP($A25,工作表1!$A:$L,6,0)</f>
        <v>96</v>
      </c>
      <c r="F25" s="8">
        <f>C25*5+D25*3+E25*2</f>
        <v>922</v>
      </c>
      <c r="G25" s="9">
        <f>F25/10</f>
        <v>92.2</v>
      </c>
      <c r="H25" s="2">
        <f>VLOOKUP($A25,工作表1!$A:$L,12,0)</f>
        <v>3</v>
      </c>
      <c r="I25">
        <v>3</v>
      </c>
    </row>
    <row r="26" spans="1:9" x14ac:dyDescent="0.25">
      <c r="A26">
        <v>25</v>
      </c>
      <c r="B26" t="s">
        <v>36</v>
      </c>
      <c r="C26" s="3">
        <f>VLOOKUP($A26,工作表1!$A:$L,5,0)</f>
        <v>80</v>
      </c>
      <c r="D26" s="4">
        <f>VLOOKUP($A26,工作表1!$A:$L,4,0)</f>
        <v>89</v>
      </c>
      <c r="E26" s="6">
        <f>VLOOKUP($A26,工作表1!$A:$L,6,0)</f>
        <v>80</v>
      </c>
      <c r="F26" s="8">
        <f>C26*5+D26*3+E26*2</f>
        <v>827</v>
      </c>
      <c r="G26" s="9">
        <f>F26/10</f>
        <v>82.7</v>
      </c>
      <c r="H26" s="2">
        <f>VLOOKUP($A26,工作表1!$A:$L,12,0)</f>
        <v>10</v>
      </c>
      <c r="I26">
        <v>12</v>
      </c>
    </row>
    <row r="27" spans="1:9" x14ac:dyDescent="0.25">
      <c r="A27">
        <v>26</v>
      </c>
      <c r="B27" t="s">
        <v>37</v>
      </c>
      <c r="C27" s="3">
        <f>VLOOKUP($A27,工作表1!$A:$L,5,0)</f>
        <v>70</v>
      </c>
      <c r="D27" s="4">
        <f>VLOOKUP($A27,工作表1!$A:$L,4,0)</f>
        <v>90</v>
      </c>
      <c r="E27" s="6">
        <f>VLOOKUP($A27,工作表1!$A:$L,6,0)</f>
        <v>75</v>
      </c>
      <c r="F27" s="8">
        <f>C27*5+D27*3+E27*2</f>
        <v>770</v>
      </c>
      <c r="G27" s="9">
        <f>F27/10</f>
        <v>77</v>
      </c>
      <c r="H27" s="2">
        <f>VLOOKUP($A27,工作表1!$A:$L,12,0)</f>
        <v>18</v>
      </c>
      <c r="I27">
        <v>17</v>
      </c>
    </row>
    <row r="28" spans="1:9" x14ac:dyDescent="0.25">
      <c r="A28">
        <v>27</v>
      </c>
      <c r="B28" t="s">
        <v>38</v>
      </c>
      <c r="C28" s="3">
        <f>VLOOKUP($A28,工作表1!$A:$L,5,0)</f>
        <v>90</v>
      </c>
      <c r="D28" s="4">
        <f>VLOOKUP($A28,工作表1!$A:$L,4,0)</f>
        <v>79</v>
      </c>
      <c r="E28" s="6">
        <f>VLOOKUP($A28,工作表1!$A:$L,6,0)</f>
        <v>85</v>
      </c>
      <c r="F28" s="8">
        <f>C28*5+D28*3+E28*2</f>
        <v>857</v>
      </c>
      <c r="G28" s="9">
        <f>F28/10</f>
        <v>85.7</v>
      </c>
      <c r="H28" s="2">
        <f>VLOOKUP($A28,工作表1!$A:$L,12,0)</f>
        <v>9</v>
      </c>
      <c r="I28">
        <v>9</v>
      </c>
    </row>
    <row r="29" spans="1:9" x14ac:dyDescent="0.25">
      <c r="G29" s="9"/>
    </row>
  </sheetData>
  <sortState ref="A3:I28">
    <sortCondition ref="A3:A28"/>
  </sortState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2016-03-02T05:42:02Z</dcterms:created>
  <dcterms:modified xsi:type="dcterms:W3CDTF">2016-06-01T06:06:39Z</dcterms:modified>
</cp:coreProperties>
</file>