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新增資料夾 (2)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3" i="2"/>
  <c r="C4" i="2"/>
  <c r="D4" i="2"/>
  <c r="F4" i="2" s="1"/>
  <c r="G4" i="2" s="1"/>
  <c r="E4" i="2"/>
  <c r="C5" i="2"/>
  <c r="F5" i="2" s="1"/>
  <c r="G5" i="2" s="1"/>
  <c r="D5" i="2"/>
  <c r="E5" i="2"/>
  <c r="C6" i="2"/>
  <c r="D6" i="2"/>
  <c r="E6" i="2"/>
  <c r="C7" i="2"/>
  <c r="F7" i="2" s="1"/>
  <c r="G7" i="2" s="1"/>
  <c r="D7" i="2"/>
  <c r="E7" i="2"/>
  <c r="C8" i="2"/>
  <c r="D8" i="2"/>
  <c r="E8" i="2"/>
  <c r="C9" i="2"/>
  <c r="F9" i="2" s="1"/>
  <c r="G9" i="2" s="1"/>
  <c r="D9" i="2"/>
  <c r="E9" i="2"/>
  <c r="C10" i="2"/>
  <c r="F10" i="2" s="1"/>
  <c r="G10" i="2" s="1"/>
  <c r="D10" i="2"/>
  <c r="E10" i="2"/>
  <c r="C11" i="2"/>
  <c r="D11" i="2"/>
  <c r="E11" i="2"/>
  <c r="F11" i="2" s="1"/>
  <c r="G11" i="2" s="1"/>
  <c r="C12" i="2"/>
  <c r="D12" i="2"/>
  <c r="E12" i="2"/>
  <c r="C13" i="2"/>
  <c r="F13" i="2" s="1"/>
  <c r="G13" i="2" s="1"/>
  <c r="D13" i="2"/>
  <c r="E13" i="2"/>
  <c r="C14" i="2"/>
  <c r="D14" i="2"/>
  <c r="E14" i="2"/>
  <c r="C15" i="2"/>
  <c r="D15" i="2"/>
  <c r="E15" i="2"/>
  <c r="F15" i="2" s="1"/>
  <c r="G15" i="2" s="1"/>
  <c r="C16" i="2"/>
  <c r="D16" i="2"/>
  <c r="E16" i="2"/>
  <c r="F16" i="2" s="1"/>
  <c r="G16" i="2" s="1"/>
  <c r="C17" i="2"/>
  <c r="D17" i="2"/>
  <c r="E17" i="2"/>
  <c r="C18" i="2"/>
  <c r="F18" i="2" s="1"/>
  <c r="G18" i="2" s="1"/>
  <c r="D18" i="2"/>
  <c r="E18" i="2"/>
  <c r="C19" i="2"/>
  <c r="D19" i="2"/>
  <c r="F19" i="2" s="1"/>
  <c r="G19" i="2" s="1"/>
  <c r="E19" i="2"/>
  <c r="C20" i="2"/>
  <c r="D20" i="2"/>
  <c r="E20" i="2"/>
  <c r="C21" i="2"/>
  <c r="D21" i="2"/>
  <c r="E21" i="2"/>
  <c r="C22" i="2"/>
  <c r="D22" i="2"/>
  <c r="E22" i="2"/>
  <c r="C23" i="2"/>
  <c r="F23" i="2" s="1"/>
  <c r="G23" i="2" s="1"/>
  <c r="D23" i="2"/>
  <c r="E23" i="2"/>
  <c r="C24" i="2"/>
  <c r="D24" i="2"/>
  <c r="E24" i="2"/>
  <c r="F24" i="2" s="1"/>
  <c r="G24" i="2" s="1"/>
  <c r="C25" i="2"/>
  <c r="F25" i="2" s="1"/>
  <c r="G25" i="2" s="1"/>
  <c r="D25" i="2"/>
  <c r="E25" i="2"/>
  <c r="C26" i="2"/>
  <c r="D26" i="2"/>
  <c r="E26" i="2"/>
  <c r="C27" i="2"/>
  <c r="D27" i="2"/>
  <c r="F27" i="2" s="1"/>
  <c r="G27" i="2" s="1"/>
  <c r="E27" i="2"/>
  <c r="C28" i="2"/>
  <c r="D28" i="2"/>
  <c r="F28" i="2" s="1"/>
  <c r="G28" i="2" s="1"/>
  <c r="E28" i="2"/>
  <c r="E3" i="2"/>
  <c r="D3" i="2"/>
  <c r="C3" i="2"/>
  <c r="F6" i="2"/>
  <c r="G6" i="2" s="1"/>
  <c r="F22" i="2"/>
  <c r="G22" i="2" s="1"/>
  <c r="F17" i="2"/>
  <c r="G17" i="2" s="1"/>
  <c r="F26" i="2"/>
  <c r="G26" i="2" s="1"/>
  <c r="F20" i="2"/>
  <c r="G20" i="2" s="1"/>
  <c r="F8" i="2"/>
  <c r="G8" i="2" s="1"/>
  <c r="F21" i="2"/>
  <c r="G21" i="2" s="1"/>
  <c r="F12" i="2"/>
  <c r="G12" i="2" s="1"/>
  <c r="F14" i="2"/>
  <c r="G14" i="2" s="1"/>
  <c r="F3" i="2" l="1"/>
  <c r="G3" i="2" s="1"/>
  <c r="J14" i="1"/>
  <c r="K23" i="1" l="1"/>
  <c r="K14" i="1"/>
  <c r="K16" i="1"/>
  <c r="K4" i="1"/>
  <c r="K6" i="1"/>
  <c r="K21" i="1"/>
  <c r="K9" i="1"/>
  <c r="K25" i="1"/>
  <c r="K12" i="1"/>
  <c r="K19" i="1"/>
  <c r="K26" i="1"/>
  <c r="K24" i="1"/>
  <c r="K27" i="1"/>
  <c r="K8" i="1"/>
  <c r="K17" i="1"/>
  <c r="K5" i="1"/>
  <c r="K22" i="1"/>
  <c r="K10" i="1"/>
  <c r="K13" i="1"/>
  <c r="K7" i="1"/>
  <c r="K15" i="1"/>
  <c r="K18" i="1"/>
  <c r="K20" i="1"/>
  <c r="K11" i="1"/>
  <c r="K3" i="1"/>
  <c r="K28" i="1"/>
  <c r="J6" i="1"/>
  <c r="J21" i="1"/>
  <c r="J9" i="1"/>
  <c r="J25" i="1"/>
  <c r="J12" i="1"/>
  <c r="J19" i="1"/>
  <c r="J26" i="1"/>
  <c r="J24" i="1"/>
  <c r="J27" i="1"/>
  <c r="J8" i="1"/>
  <c r="J17" i="1"/>
  <c r="J5" i="1"/>
  <c r="J22" i="1"/>
  <c r="J10" i="1"/>
  <c r="J13" i="1"/>
  <c r="J7" i="1"/>
  <c r="J15" i="1"/>
  <c r="J18" i="1"/>
  <c r="J20" i="1"/>
  <c r="J11" i="1"/>
  <c r="J4" i="1"/>
  <c r="J16" i="1"/>
  <c r="J23" i="1"/>
  <c r="J3" i="1"/>
  <c r="J28" i="1"/>
</calcChain>
</file>

<file path=xl/sharedStrings.xml><?xml version="1.0" encoding="utf-8"?>
<sst xmlns="http://schemas.openxmlformats.org/spreadsheetml/2006/main" count="75" uniqueCount="48">
  <si>
    <t>安順國中104學年度第二學期第一次定期考查108成績表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</si>
  <si>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</si>
  <si>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</si>
  <si>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</si>
  <si>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</si>
  <si>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</si>
  <si>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</si>
  <si>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</si>
  <si>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英文</t>
    <phoneticPr fontId="1" type="noConversion"/>
  </si>
  <si>
    <t>公民</t>
    <phoneticPr fontId="1" type="noConversion"/>
  </si>
  <si>
    <t>總分</t>
    <phoneticPr fontId="1" type="noConversion"/>
  </si>
  <si>
    <t>名次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</si>
  <si>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</si>
  <si>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</si>
  <si>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</si>
  <si>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林鉯珵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</si>
  <si>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</si>
  <si>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</si>
  <si>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</si>
  <si>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</si>
  <si>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</si>
  <si>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</si>
  <si>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黃佳俊</t>
    <phoneticPr fontId="1" type="noConversion"/>
  </si>
  <si>
    <t>蔡詠全</t>
    <phoneticPr fontId="1" type="noConversion"/>
  </si>
  <si>
    <t>蔡愷恩</t>
    <phoneticPr fontId="1" type="noConversion"/>
  </si>
  <si>
    <t>鄭嘉宏</t>
    <phoneticPr fontId="1" type="noConversion"/>
  </si>
  <si>
    <t>謝昌硯</t>
    <phoneticPr fontId="1" type="noConversion"/>
  </si>
  <si>
    <t>王奕婷</t>
    <phoneticPr fontId="1" type="noConversion"/>
  </si>
  <si>
    <t>王宣如</t>
    <phoneticPr fontId="1" type="noConversion"/>
  </si>
  <si>
    <t>吳雅萍</t>
    <phoneticPr fontId="1" type="noConversion"/>
  </si>
  <si>
    <t>吳靜如</t>
    <phoneticPr fontId="1" type="noConversion"/>
  </si>
  <si>
    <t>吳蘊瀅</t>
    <phoneticPr fontId="1" type="noConversion"/>
  </si>
  <si>
    <t>林詩翎</t>
    <phoneticPr fontId="1" type="noConversion"/>
  </si>
  <si>
    <t>許芳瑜</t>
    <phoneticPr fontId="1" type="noConversion"/>
  </si>
  <si>
    <t>許倚臻</t>
    <phoneticPr fontId="1" type="noConversion"/>
  </si>
  <si>
    <t>陳亭茲</t>
    <phoneticPr fontId="1" type="noConversion"/>
  </si>
  <si>
    <t>陳瑩純</t>
    <phoneticPr fontId="1" type="noConversion"/>
  </si>
  <si>
    <t>顏喧薏</t>
    <phoneticPr fontId="1" type="noConversion"/>
  </si>
  <si>
    <t>平均</t>
    <phoneticPr fontId="1" type="noConversion"/>
  </si>
  <si>
    <t>加權計分</t>
    <phoneticPr fontId="1" type="noConversion"/>
  </si>
  <si>
    <t>加權平均</t>
    <phoneticPr fontId="1" type="noConversion"/>
  </si>
  <si>
    <t>加權名次</t>
    <phoneticPr fontId="1" type="noConversion"/>
  </si>
  <si>
    <t>王振宇</t>
    <phoneticPr fontId="1" type="noConversion"/>
  </si>
  <si>
    <t>吳瑞軒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</si>
  <si>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</si>
  <si>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</si>
  <si>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</si>
  <si>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原始名次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</si>
</sst>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30" zoomScaleNormal="130" workbookViewId="0">
      <selection activeCell="I11" sqref="I11"/>
    </sheetView>
  </sheetViews>
  <sheetFormatPr defaultRowHeight="16.5" x14ac:dyDescent="0.25"/>
  <cols>
    <col min="1" max="16384" width="9" style="1"/>
  </cols>
  <sheetData>
    <row r="1" spans="1:12" ht="15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</v>
      </c>
      <c r="B2" s="1" t="s">
        <v>2</v>
      </c>
      <c r="C2" s="1" t="s">
        <v>3</v>
      </c>
      <c r="D2" s="1" t="s">
        <v>8</v>
      </c>
      <c r="E2" s="1" t="s">
        <v>4</v>
      </c>
      <c r="F2" s="1" t="s">
        <v>6</v>
      </c>
      <c r="G2" s="1" t="s">
        <v>7</v>
      </c>
      <c r="H2" s="1" t="s">
        <v>9</v>
      </c>
      <c r="I2" s="1" t="s">
        <v>5</v>
      </c>
      <c r="J2" s="1" t="s">
        <v>10</v>
      </c>
      <c r="K2" s="1" t="s">
        <v>38</v>
      </c>
      <c r="L2" s="1" t="s">
        <v>11</v>
      </c>
    </row>
    <row r="3" spans="1:12" x14ac:dyDescent="0.25">
      <c r="A3" s="1">
        <v>2</v>
      </c>
      <c r="B3" s="1" t="s">
        <v>13</v>
      </c>
      <c r="C3" s="1">
        <v>84</v>
      </c>
      <c r="D3" s="1">
        <v>87</v>
      </c>
      <c r="E3" s="1">
        <v>90</v>
      </c>
      <c r="F3" s="1">
        <v>86</v>
      </c>
      <c r="G3" s="1">
        <v>99</v>
      </c>
      <c r="H3" s="1">
        <v>99</v>
      </c>
      <c r="I3" s="1">
        <v>99</v>
      </c>
      <c r="J3" s="1">
        <f t="shared" ref="J3:J28" si="0">SUM(C3:I3)</f>
        <v>644</v>
      </c>
      <c r="K3" s="1">
        <f t="shared" ref="K3:K27" si="1">AVERAGE(E3:I3)</f>
        <v>94.6</v>
      </c>
      <c r="L3" s="1">
        <v>1</v>
      </c>
    </row>
    <row r="4" spans="1:12" x14ac:dyDescent="0.25">
      <c r="A4" s="1">
        <v>6</v>
      </c>
      <c r="B4" s="1" t="s">
        <v>17</v>
      </c>
      <c r="C4" s="1">
        <v>86</v>
      </c>
      <c r="D4" s="1">
        <v>74</v>
      </c>
      <c r="E4" s="1">
        <v>88</v>
      </c>
      <c r="F4" s="1">
        <v>88</v>
      </c>
      <c r="G4" s="1">
        <v>88</v>
      </c>
      <c r="H4" s="1">
        <v>88</v>
      </c>
      <c r="I4" s="1">
        <v>88</v>
      </c>
      <c r="J4" s="1">
        <f t="shared" si="0"/>
        <v>600</v>
      </c>
      <c r="K4" s="1">
        <f t="shared" si="1"/>
        <v>88</v>
      </c>
      <c r="L4" s="1">
        <v>2</v>
      </c>
    </row>
    <row r="5" spans="1:12" x14ac:dyDescent="0.25">
      <c r="A5" s="1">
        <v>19</v>
      </c>
      <c r="B5" s="1" t="s">
        <v>29</v>
      </c>
      <c r="C5" s="1">
        <v>74</v>
      </c>
      <c r="D5" s="1">
        <v>95</v>
      </c>
      <c r="E5" s="1">
        <v>74</v>
      </c>
      <c r="F5" s="1">
        <v>98</v>
      </c>
      <c r="G5" s="1">
        <v>67</v>
      </c>
      <c r="H5" s="1">
        <v>75</v>
      </c>
      <c r="I5" s="1">
        <v>92</v>
      </c>
      <c r="J5" s="1">
        <f t="shared" si="0"/>
        <v>575</v>
      </c>
      <c r="K5" s="1">
        <f t="shared" si="1"/>
        <v>81.2</v>
      </c>
      <c r="L5" s="1">
        <v>3</v>
      </c>
    </row>
    <row r="6" spans="1:12" x14ac:dyDescent="0.25">
      <c r="A6" s="1">
        <v>7</v>
      </c>
      <c r="B6" s="1" t="s">
        <v>18</v>
      </c>
      <c r="C6" s="1">
        <v>87</v>
      </c>
      <c r="D6" s="1">
        <v>90</v>
      </c>
      <c r="E6" s="1">
        <v>90</v>
      </c>
      <c r="F6" s="1">
        <v>85</v>
      </c>
      <c r="G6" s="1">
        <v>85</v>
      </c>
      <c r="H6" s="1">
        <v>98</v>
      </c>
      <c r="I6" s="1">
        <v>47</v>
      </c>
      <c r="J6" s="1">
        <f t="shared" si="0"/>
        <v>582</v>
      </c>
      <c r="K6" s="1">
        <f t="shared" si="1"/>
        <v>81</v>
      </c>
      <c r="L6" s="1">
        <v>4</v>
      </c>
    </row>
    <row r="7" spans="1:12" x14ac:dyDescent="0.25">
      <c r="A7" s="1">
        <v>23</v>
      </c>
      <c r="B7" s="1" t="s">
        <v>33</v>
      </c>
      <c r="C7" s="1">
        <v>52</v>
      </c>
      <c r="D7" s="1">
        <v>53</v>
      </c>
      <c r="E7" s="1">
        <v>98</v>
      </c>
      <c r="F7" s="1">
        <v>55</v>
      </c>
      <c r="G7" s="1">
        <v>98</v>
      </c>
      <c r="H7" s="1">
        <v>66</v>
      </c>
      <c r="I7" s="1">
        <v>88</v>
      </c>
      <c r="J7" s="1">
        <f t="shared" si="0"/>
        <v>510</v>
      </c>
      <c r="K7" s="1">
        <f t="shared" si="1"/>
        <v>81</v>
      </c>
      <c r="L7" s="1">
        <v>5</v>
      </c>
    </row>
    <row r="8" spans="1:12" x14ac:dyDescent="0.25">
      <c r="A8" s="1">
        <v>16</v>
      </c>
      <c r="B8" s="1" t="s">
        <v>27</v>
      </c>
      <c r="C8" s="1">
        <v>42</v>
      </c>
      <c r="D8" s="1">
        <v>26</v>
      </c>
      <c r="E8" s="1">
        <v>98</v>
      </c>
      <c r="F8" s="1">
        <v>56</v>
      </c>
      <c r="G8" s="1">
        <v>57</v>
      </c>
      <c r="H8" s="1">
        <v>85</v>
      </c>
      <c r="I8" s="1">
        <v>95</v>
      </c>
      <c r="J8" s="1">
        <f t="shared" si="0"/>
        <v>459</v>
      </c>
      <c r="K8" s="1">
        <f t="shared" si="1"/>
        <v>78.2</v>
      </c>
      <c r="L8" s="1">
        <v>6</v>
      </c>
    </row>
    <row r="9" spans="1:12" x14ac:dyDescent="0.25">
      <c r="A9" s="1">
        <v>9</v>
      </c>
      <c r="B9" s="1" t="s">
        <v>20</v>
      </c>
      <c r="C9" s="1">
        <v>51</v>
      </c>
      <c r="D9" s="1">
        <v>52</v>
      </c>
      <c r="E9" s="1">
        <v>98</v>
      </c>
      <c r="F9" s="1">
        <v>65</v>
      </c>
      <c r="G9" s="1">
        <v>98</v>
      </c>
      <c r="H9" s="1">
        <v>58</v>
      </c>
      <c r="I9" s="1">
        <v>68</v>
      </c>
      <c r="J9" s="1">
        <f t="shared" si="0"/>
        <v>490</v>
      </c>
      <c r="K9" s="1">
        <f t="shared" si="1"/>
        <v>77.400000000000006</v>
      </c>
      <c r="L9" s="1">
        <v>7</v>
      </c>
    </row>
    <row r="10" spans="1:12" x14ac:dyDescent="0.25">
      <c r="A10" s="1">
        <v>21</v>
      </c>
      <c r="B10" s="1" t="s">
        <v>31</v>
      </c>
      <c r="C10" s="1">
        <v>98</v>
      </c>
      <c r="D10" s="1">
        <v>75</v>
      </c>
      <c r="E10" s="1">
        <v>58</v>
      </c>
      <c r="F10" s="1">
        <v>45</v>
      </c>
      <c r="G10" s="1">
        <v>97</v>
      </c>
      <c r="H10" s="1">
        <v>95</v>
      </c>
      <c r="I10" s="1">
        <v>91</v>
      </c>
      <c r="J10" s="1">
        <f t="shared" si="0"/>
        <v>559</v>
      </c>
      <c r="K10" s="1">
        <f t="shared" si="1"/>
        <v>77.2</v>
      </c>
      <c r="L10" s="1">
        <v>8</v>
      </c>
    </row>
    <row r="11" spans="1:12" x14ac:dyDescent="0.25">
      <c r="A11" s="1">
        <v>27</v>
      </c>
      <c r="B11" s="1" t="s">
        <v>37</v>
      </c>
      <c r="C11" s="1">
        <v>95</v>
      </c>
      <c r="D11" s="1">
        <v>82</v>
      </c>
      <c r="E11" s="1">
        <v>65</v>
      </c>
      <c r="F11" s="1">
        <v>98</v>
      </c>
      <c r="G11" s="1">
        <v>78</v>
      </c>
      <c r="H11" s="1">
        <v>69</v>
      </c>
      <c r="I11" s="1">
        <v>69</v>
      </c>
      <c r="J11" s="1">
        <f t="shared" si="0"/>
        <v>556</v>
      </c>
      <c r="K11" s="1">
        <f t="shared" si="1"/>
        <v>75.8</v>
      </c>
      <c r="L11" s="1">
        <v>9</v>
      </c>
    </row>
    <row r="12" spans="1:12" x14ac:dyDescent="0.25">
      <c r="A12" s="1">
        <v>11</v>
      </c>
      <c r="B12" s="1" t="s">
        <v>22</v>
      </c>
      <c r="C12" s="1">
        <v>85</v>
      </c>
      <c r="D12" s="1">
        <v>26</v>
      </c>
      <c r="E12" s="1">
        <v>66</v>
      </c>
      <c r="F12" s="1">
        <v>78</v>
      </c>
      <c r="G12" s="1">
        <v>65</v>
      </c>
      <c r="H12" s="1">
        <v>97</v>
      </c>
      <c r="I12" s="1">
        <v>59</v>
      </c>
      <c r="J12" s="1">
        <f t="shared" si="0"/>
        <v>476</v>
      </c>
      <c r="K12" s="1">
        <f t="shared" si="1"/>
        <v>73</v>
      </c>
      <c r="L12" s="1">
        <v>10</v>
      </c>
    </row>
    <row r="13" spans="1:12" x14ac:dyDescent="0.25">
      <c r="A13" s="1">
        <v>22</v>
      </c>
      <c r="B13" s="1" t="s">
        <v>32</v>
      </c>
      <c r="C13" s="1">
        <v>32</v>
      </c>
      <c r="D13" s="1">
        <v>26</v>
      </c>
      <c r="E13" s="1">
        <v>65</v>
      </c>
      <c r="F13" s="1">
        <v>85</v>
      </c>
      <c r="G13" s="1">
        <v>48</v>
      </c>
      <c r="H13" s="1">
        <v>65</v>
      </c>
      <c r="I13" s="1">
        <v>94</v>
      </c>
      <c r="J13" s="1">
        <f t="shared" si="0"/>
        <v>415</v>
      </c>
      <c r="K13" s="1">
        <f t="shared" si="1"/>
        <v>71.400000000000006</v>
      </c>
      <c r="L13" s="1">
        <v>11</v>
      </c>
    </row>
    <row r="14" spans="1:12" x14ac:dyDescent="0.25">
      <c r="A14" s="1">
        <v>4</v>
      </c>
      <c r="B14" s="1" t="s">
        <v>15</v>
      </c>
      <c r="C14" s="1">
        <v>85</v>
      </c>
      <c r="D14" s="1">
        <v>90</v>
      </c>
      <c r="E14" s="1">
        <v>75</v>
      </c>
      <c r="F14" s="1">
        <v>86</v>
      </c>
      <c r="G14" s="1">
        <v>58</v>
      </c>
      <c r="H14" s="1">
        <v>59</v>
      </c>
      <c r="I14" s="1">
        <v>76</v>
      </c>
      <c r="J14" s="1">
        <f t="shared" si="0"/>
        <v>529</v>
      </c>
      <c r="K14" s="1">
        <f t="shared" si="1"/>
        <v>70.8</v>
      </c>
      <c r="L14" s="1">
        <v>12</v>
      </c>
    </row>
    <row r="15" spans="1:12" x14ac:dyDescent="0.25">
      <c r="A15" s="1">
        <v>24</v>
      </c>
      <c r="B15" s="1" t="s">
        <v>34</v>
      </c>
      <c r="C15" s="1">
        <v>64</v>
      </c>
      <c r="D15" s="1">
        <v>41</v>
      </c>
      <c r="E15" s="1">
        <v>54</v>
      </c>
      <c r="F15" s="1">
        <v>98</v>
      </c>
      <c r="G15" s="1">
        <v>65</v>
      </c>
      <c r="H15" s="1">
        <v>46</v>
      </c>
      <c r="I15" s="1">
        <v>88</v>
      </c>
      <c r="J15" s="1">
        <f t="shared" si="0"/>
        <v>456</v>
      </c>
      <c r="K15" s="1">
        <f t="shared" si="1"/>
        <v>70.2</v>
      </c>
      <c r="L15" s="1">
        <v>13</v>
      </c>
    </row>
    <row r="16" spans="1:12" x14ac:dyDescent="0.25">
      <c r="A16" s="1">
        <v>5</v>
      </c>
      <c r="B16" s="1" t="s">
        <v>16</v>
      </c>
      <c r="C16" s="1">
        <v>45</v>
      </c>
      <c r="D16" s="1">
        <v>59</v>
      </c>
      <c r="E16" s="1">
        <v>66</v>
      </c>
      <c r="F16" s="1">
        <v>75</v>
      </c>
      <c r="G16" s="1">
        <v>77</v>
      </c>
      <c r="H16" s="1">
        <v>70</v>
      </c>
      <c r="I16" s="1">
        <v>60</v>
      </c>
      <c r="J16" s="1">
        <f t="shared" si="0"/>
        <v>452</v>
      </c>
      <c r="K16" s="1">
        <f t="shared" si="1"/>
        <v>69.599999999999994</v>
      </c>
      <c r="L16" s="1">
        <v>14</v>
      </c>
    </row>
    <row r="17" spans="1:12" x14ac:dyDescent="0.25">
      <c r="A17" s="1">
        <v>17</v>
      </c>
      <c r="B17" s="1" t="s">
        <v>28</v>
      </c>
      <c r="C17" s="1">
        <v>45</v>
      </c>
      <c r="D17" s="1">
        <v>24</v>
      </c>
      <c r="E17" s="1">
        <v>65</v>
      </c>
      <c r="F17" s="1">
        <v>25</v>
      </c>
      <c r="G17" s="1">
        <v>87</v>
      </c>
      <c r="H17" s="1">
        <v>65</v>
      </c>
      <c r="I17" s="1">
        <v>98</v>
      </c>
      <c r="J17" s="1">
        <f t="shared" si="0"/>
        <v>409</v>
      </c>
      <c r="K17" s="1">
        <f t="shared" si="1"/>
        <v>68</v>
      </c>
      <c r="L17" s="1">
        <v>15</v>
      </c>
    </row>
    <row r="18" spans="1:12" x14ac:dyDescent="0.25">
      <c r="A18" s="1">
        <v>25</v>
      </c>
      <c r="B18" s="1" t="s">
        <v>35</v>
      </c>
      <c r="C18" s="1">
        <v>74</v>
      </c>
      <c r="D18" s="1">
        <v>95</v>
      </c>
      <c r="E18" s="1">
        <v>65</v>
      </c>
      <c r="F18" s="1">
        <v>44</v>
      </c>
      <c r="G18" s="1">
        <v>97</v>
      </c>
      <c r="H18" s="1">
        <v>58</v>
      </c>
      <c r="I18" s="1">
        <v>58</v>
      </c>
      <c r="J18" s="1">
        <f t="shared" si="0"/>
        <v>491</v>
      </c>
      <c r="K18" s="1">
        <f t="shared" si="1"/>
        <v>64.400000000000006</v>
      </c>
      <c r="L18" s="1">
        <v>16</v>
      </c>
    </row>
    <row r="19" spans="1:12" x14ac:dyDescent="0.25">
      <c r="A19" s="1">
        <v>12</v>
      </c>
      <c r="B19" s="1" t="s">
        <v>23</v>
      </c>
      <c r="C19" s="1">
        <v>64</v>
      </c>
      <c r="D19" s="1">
        <v>25</v>
      </c>
      <c r="E19" s="1">
        <v>33</v>
      </c>
      <c r="F19" s="1">
        <v>98</v>
      </c>
      <c r="G19" s="1">
        <v>45</v>
      </c>
      <c r="H19" s="1">
        <v>87</v>
      </c>
      <c r="I19" s="1">
        <v>58</v>
      </c>
      <c r="J19" s="1">
        <f t="shared" si="0"/>
        <v>410</v>
      </c>
      <c r="K19" s="1">
        <f t="shared" si="1"/>
        <v>64.2</v>
      </c>
      <c r="L19" s="1">
        <v>17</v>
      </c>
    </row>
    <row r="20" spans="1:12" x14ac:dyDescent="0.25">
      <c r="A20" s="1">
        <v>26</v>
      </c>
      <c r="B20" s="1" t="s">
        <v>36</v>
      </c>
      <c r="C20" s="1">
        <v>85</v>
      </c>
      <c r="D20" s="1">
        <v>58</v>
      </c>
      <c r="E20" s="1">
        <v>95</v>
      </c>
      <c r="F20" s="1">
        <v>56</v>
      </c>
      <c r="G20" s="1">
        <v>56</v>
      </c>
      <c r="H20" s="1">
        <v>52</v>
      </c>
      <c r="I20" s="1">
        <v>54</v>
      </c>
      <c r="J20" s="1">
        <f t="shared" si="0"/>
        <v>456</v>
      </c>
      <c r="K20" s="1">
        <f t="shared" si="1"/>
        <v>62.6</v>
      </c>
      <c r="L20" s="1">
        <v>18</v>
      </c>
    </row>
    <row r="21" spans="1:12" x14ac:dyDescent="0.25">
      <c r="A21" s="1">
        <v>8</v>
      </c>
      <c r="B21" s="1" t="s">
        <v>19</v>
      </c>
      <c r="C21" s="1">
        <v>62</v>
      </c>
      <c r="D21" s="1">
        <v>62</v>
      </c>
      <c r="E21" s="1">
        <v>25</v>
      </c>
      <c r="F21" s="1">
        <v>98</v>
      </c>
      <c r="G21" s="1">
        <v>65</v>
      </c>
      <c r="H21" s="1">
        <v>54</v>
      </c>
      <c r="I21" s="1">
        <v>69</v>
      </c>
      <c r="J21" s="1">
        <f t="shared" si="0"/>
        <v>435</v>
      </c>
      <c r="K21" s="1">
        <f t="shared" si="1"/>
        <v>62.2</v>
      </c>
      <c r="L21" s="1">
        <v>19</v>
      </c>
    </row>
    <row r="22" spans="1:12" x14ac:dyDescent="0.25">
      <c r="A22" s="1">
        <v>20</v>
      </c>
      <c r="B22" s="1" t="s">
        <v>30</v>
      </c>
      <c r="C22" s="1">
        <v>66</v>
      </c>
      <c r="D22" s="1">
        <v>98</v>
      </c>
      <c r="E22" s="1">
        <v>12</v>
      </c>
      <c r="F22" s="1">
        <v>56</v>
      </c>
      <c r="G22" s="1">
        <v>67</v>
      </c>
      <c r="H22" s="1">
        <v>84</v>
      </c>
      <c r="I22" s="1">
        <v>90</v>
      </c>
      <c r="J22" s="1">
        <f t="shared" si="0"/>
        <v>473</v>
      </c>
      <c r="K22" s="1">
        <f t="shared" si="1"/>
        <v>61.8</v>
      </c>
      <c r="L22" s="1">
        <v>20</v>
      </c>
    </row>
    <row r="23" spans="1:12" x14ac:dyDescent="0.25">
      <c r="A23" s="1">
        <v>3</v>
      </c>
      <c r="B23" s="1" t="s">
        <v>14</v>
      </c>
      <c r="C23" s="1">
        <v>58</v>
      </c>
      <c r="D23" s="1">
        <v>51</v>
      </c>
      <c r="E23" s="1">
        <v>52</v>
      </c>
      <c r="F23" s="1">
        <v>57</v>
      </c>
      <c r="G23" s="1">
        <v>77</v>
      </c>
      <c r="H23" s="1">
        <v>54</v>
      </c>
      <c r="I23" s="1">
        <v>59</v>
      </c>
      <c r="J23" s="1">
        <f t="shared" si="0"/>
        <v>408</v>
      </c>
      <c r="K23" s="1">
        <f t="shared" si="1"/>
        <v>59.8</v>
      </c>
      <c r="L23" s="1">
        <v>21</v>
      </c>
    </row>
    <row r="24" spans="1:12" x14ac:dyDescent="0.25">
      <c r="A24" s="1">
        <v>14</v>
      </c>
      <c r="B24" s="1" t="s">
        <v>25</v>
      </c>
      <c r="C24" s="1">
        <v>75</v>
      </c>
      <c r="D24" s="1">
        <v>24</v>
      </c>
      <c r="E24" s="1">
        <v>78</v>
      </c>
      <c r="F24" s="1">
        <v>56</v>
      </c>
      <c r="G24" s="1">
        <v>58</v>
      </c>
      <c r="H24" s="1">
        <v>5</v>
      </c>
      <c r="I24" s="1">
        <v>98</v>
      </c>
      <c r="J24" s="1">
        <f t="shared" si="0"/>
        <v>394</v>
      </c>
      <c r="K24" s="1">
        <f t="shared" si="1"/>
        <v>59</v>
      </c>
      <c r="L24" s="1">
        <v>22</v>
      </c>
    </row>
    <row r="25" spans="1:12" x14ac:dyDescent="0.25">
      <c r="A25" s="1">
        <v>10</v>
      </c>
      <c r="B25" s="1" t="s">
        <v>21</v>
      </c>
      <c r="C25" s="1">
        <v>52</v>
      </c>
      <c r="D25" s="1">
        <v>35</v>
      </c>
      <c r="E25" s="1">
        <v>55</v>
      </c>
      <c r="F25" s="1">
        <v>32</v>
      </c>
      <c r="G25" s="1">
        <v>65</v>
      </c>
      <c r="H25" s="1">
        <v>68</v>
      </c>
      <c r="I25" s="1">
        <v>67</v>
      </c>
      <c r="J25" s="1">
        <f t="shared" si="0"/>
        <v>374</v>
      </c>
      <c r="K25" s="1">
        <f t="shared" si="1"/>
        <v>57.4</v>
      </c>
      <c r="L25" s="1">
        <v>23</v>
      </c>
    </row>
    <row r="26" spans="1:12" x14ac:dyDescent="0.25">
      <c r="A26" s="1">
        <v>13</v>
      </c>
      <c r="B26" s="1" t="s">
        <v>24</v>
      </c>
      <c r="C26" s="1">
        <v>95</v>
      </c>
      <c r="D26" s="1">
        <v>28</v>
      </c>
      <c r="E26" s="1">
        <v>85</v>
      </c>
      <c r="F26" s="1">
        <v>65</v>
      </c>
      <c r="G26" s="1">
        <v>25</v>
      </c>
      <c r="H26" s="1">
        <v>65</v>
      </c>
      <c r="I26" s="1">
        <v>35</v>
      </c>
      <c r="J26" s="1">
        <f t="shared" si="0"/>
        <v>398</v>
      </c>
      <c r="K26" s="1">
        <f t="shared" si="1"/>
        <v>55</v>
      </c>
      <c r="L26" s="1">
        <v>24</v>
      </c>
    </row>
    <row r="27" spans="1:12" x14ac:dyDescent="0.25">
      <c r="A27" s="1">
        <v>15</v>
      </c>
      <c r="B27" s="1" t="s">
        <v>26</v>
      </c>
      <c r="C27" s="1">
        <v>48</v>
      </c>
      <c r="D27" s="1">
        <v>15</v>
      </c>
      <c r="E27" s="1">
        <v>45</v>
      </c>
      <c r="F27" s="1">
        <v>45</v>
      </c>
      <c r="G27" s="1">
        <v>87</v>
      </c>
      <c r="H27" s="1">
        <v>25</v>
      </c>
      <c r="I27" s="1">
        <v>68</v>
      </c>
      <c r="J27" s="1">
        <f t="shared" si="0"/>
        <v>333</v>
      </c>
      <c r="K27" s="1">
        <f t="shared" si="1"/>
        <v>54</v>
      </c>
      <c r="L27" s="1">
        <v>25</v>
      </c>
    </row>
    <row r="28" spans="1:12" x14ac:dyDescent="0.25">
      <c r="A28" s="1">
        <v>1</v>
      </c>
      <c r="B28" s="1" t="s">
        <v>12</v>
      </c>
      <c r="C28" s="1">
        <v>32</v>
      </c>
      <c r="D28" s="1">
        <v>20</v>
      </c>
      <c r="E28" s="1">
        <v>66</v>
      </c>
      <c r="F28" s="1">
        <v>66</v>
      </c>
      <c r="G28" s="1">
        <v>55</v>
      </c>
      <c r="H28" s="1">
        <v>66</v>
      </c>
      <c r="I28" s="1">
        <v>58</v>
      </c>
      <c r="J28" s="1">
        <f t="shared" si="0"/>
        <v>363</v>
      </c>
      <c r="K28" s="1">
        <f>AVERAGE(C28:I28)</f>
        <v>51.857142857142854</v>
      </c>
      <c r="L28" s="1">
        <v>26</v>
      </c>
    </row>
  </sheetData>
  <sortState ref="A3:L28">
    <sortCondition ref="L3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C27" sqref="C27"/>
    </sheetView>
  </sheetViews>
  <sheetFormatPr defaultRowHeight="16.5" x14ac:dyDescent="0.25"/>
  <cols>
    <col min="1" max="16384" width="9" style="1"/>
  </cols>
  <sheetData>
    <row r="1" spans="1:12" ht="15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</v>
      </c>
      <c r="B2" s="1" t="s">
        <v>2</v>
      </c>
      <c r="C2" s="1" t="s">
        <v>44</v>
      </c>
      <c r="D2" s="1" t="s">
        <v>45</v>
      </c>
      <c r="E2" s="1" t="s">
        <v>46</v>
      </c>
      <c r="F2" s="1" t="s">
        <v>39</v>
      </c>
      <c r="G2" s="1" t="s">
        <v>40</v>
      </c>
      <c r="H2" s="1" t="s">
        <v>41</v>
      </c>
      <c r="I2" s="1" t="s">
        <v>47</v>
      </c>
    </row>
    <row r="3" spans="1:12" x14ac:dyDescent="0.25">
      <c r="A3" s="1">
        <v>1</v>
      </c>
      <c r="B3" s="1" t="s">
        <v>42</v>
      </c>
      <c r="C3" s="1">
        <f>VLOOKUP($B3,工作表1!$B:$L,4,0)</f>
        <v>66</v>
      </c>
      <c r="D3" s="1">
        <f>VLOOKUP($B3,工作表1!$B:$L,3,0)</f>
        <v>20</v>
      </c>
      <c r="E3" s="1">
        <f>VLOOKUP($B3,工作表1!$B:$L,8,0)</f>
        <v>58</v>
      </c>
      <c r="F3" s="1">
        <f>C3*5+D3*3+E3*2</f>
        <v>506</v>
      </c>
      <c r="G3" s="1">
        <f>F3/10</f>
        <v>50.6</v>
      </c>
      <c r="H3" s="1">
        <v>23</v>
      </c>
      <c r="I3" s="1">
        <f>VLOOKUP($B3,工作表1!$B:$L,11,0)</f>
        <v>26</v>
      </c>
    </row>
    <row r="4" spans="1:12" x14ac:dyDescent="0.25">
      <c r="A4" s="1">
        <v>2</v>
      </c>
      <c r="B4" s="1" t="s">
        <v>43</v>
      </c>
      <c r="C4" s="1">
        <f>VLOOKUP($B4,工作表1!$B:$L,4,0)</f>
        <v>90</v>
      </c>
      <c r="D4" s="1">
        <f>VLOOKUP($B4,工作表1!$B:$L,3,0)</f>
        <v>87</v>
      </c>
      <c r="E4" s="1">
        <f>VLOOKUP($B4,工作表1!$B:$L,8,0)</f>
        <v>99</v>
      </c>
      <c r="F4" s="1">
        <f>C4*5+D4*3+E4*2</f>
        <v>909</v>
      </c>
      <c r="G4" s="1">
        <f>F4/10</f>
        <v>90.9</v>
      </c>
      <c r="H4" s="1">
        <v>1</v>
      </c>
      <c r="I4" s="1">
        <f>VLOOKUP($B4,工作表1!$B:$L,11,0)</f>
        <v>1</v>
      </c>
    </row>
    <row r="5" spans="1:12" x14ac:dyDescent="0.25">
      <c r="A5" s="1">
        <v>3</v>
      </c>
      <c r="B5" s="1" t="s">
        <v>14</v>
      </c>
      <c r="C5" s="1">
        <f>VLOOKUP($B5,工作表1!$B:$L,4,0)</f>
        <v>52</v>
      </c>
      <c r="D5" s="1">
        <f>VLOOKUP($B5,工作表1!$B:$L,3,0)</f>
        <v>51</v>
      </c>
      <c r="E5" s="1">
        <f>VLOOKUP($B5,工作表1!$B:$L,8,0)</f>
        <v>59</v>
      </c>
      <c r="F5" s="1">
        <f>C5*5+D5*3+E5*2</f>
        <v>531</v>
      </c>
      <c r="G5" s="1">
        <f>F5/10</f>
        <v>53.1</v>
      </c>
      <c r="H5" s="1">
        <v>20</v>
      </c>
      <c r="I5" s="1">
        <f>VLOOKUP($B5,工作表1!$B:$L,11,0)</f>
        <v>21</v>
      </c>
    </row>
    <row r="6" spans="1:12" x14ac:dyDescent="0.25">
      <c r="A6" s="1">
        <v>4</v>
      </c>
      <c r="B6" s="1" t="s">
        <v>15</v>
      </c>
      <c r="C6" s="1">
        <f>VLOOKUP($B6,工作表1!$B:$L,4,0)</f>
        <v>75</v>
      </c>
      <c r="D6" s="1">
        <f>VLOOKUP($B6,工作表1!$B:$L,3,0)</f>
        <v>90</v>
      </c>
      <c r="E6" s="1">
        <f>VLOOKUP($B6,工作表1!$B:$L,8,0)</f>
        <v>76</v>
      </c>
      <c r="F6" s="1">
        <f>C6*5+D6*3+E6*2</f>
        <v>797</v>
      </c>
      <c r="G6" s="1">
        <f>F6/10</f>
        <v>79.7</v>
      </c>
      <c r="H6" s="1">
        <v>6</v>
      </c>
      <c r="I6" s="1">
        <f>VLOOKUP($B6,工作表1!$B:$L,11,0)</f>
        <v>12</v>
      </c>
    </row>
    <row r="7" spans="1:12" x14ac:dyDescent="0.25">
      <c r="A7" s="1">
        <v>5</v>
      </c>
      <c r="B7" s="1" t="s">
        <v>16</v>
      </c>
      <c r="C7" s="1">
        <f>VLOOKUP($B7,工作表1!$B:$L,4,0)</f>
        <v>66</v>
      </c>
      <c r="D7" s="1">
        <f>VLOOKUP($B7,工作表1!$B:$L,3,0)</f>
        <v>59</v>
      </c>
      <c r="E7" s="1">
        <f>VLOOKUP($B7,工作表1!$B:$L,8,0)</f>
        <v>60</v>
      </c>
      <c r="F7" s="1">
        <f>C7*5+D7*3+E7*2</f>
        <v>627</v>
      </c>
      <c r="G7" s="1">
        <f>F7/10</f>
        <v>62.7</v>
      </c>
      <c r="H7" s="1">
        <v>14</v>
      </c>
      <c r="I7" s="1">
        <f>VLOOKUP($B7,工作表1!$B:$L,11,0)</f>
        <v>14</v>
      </c>
    </row>
    <row r="8" spans="1:12" x14ac:dyDescent="0.25">
      <c r="A8" s="1">
        <v>6</v>
      </c>
      <c r="B8" s="1" t="s">
        <v>17</v>
      </c>
      <c r="C8" s="1">
        <f>VLOOKUP($B8,工作表1!$B:$L,4,0)</f>
        <v>88</v>
      </c>
      <c r="D8" s="1">
        <f>VLOOKUP($B8,工作表1!$B:$L,3,0)</f>
        <v>74</v>
      </c>
      <c r="E8" s="1">
        <f>VLOOKUP($B8,工作表1!$B:$L,8,0)</f>
        <v>88</v>
      </c>
      <c r="F8" s="1">
        <f>C8*5+D8*3+E8*2</f>
        <v>838</v>
      </c>
      <c r="G8" s="1">
        <f>F8/10</f>
        <v>83.8</v>
      </c>
      <c r="H8" s="1">
        <v>3</v>
      </c>
      <c r="I8" s="1">
        <f>VLOOKUP($B8,工作表1!$B:$L,11,0)</f>
        <v>2</v>
      </c>
    </row>
    <row r="9" spans="1:12" x14ac:dyDescent="0.25">
      <c r="A9" s="1">
        <v>7</v>
      </c>
      <c r="B9" s="1" t="s">
        <v>18</v>
      </c>
      <c r="C9" s="1">
        <f>VLOOKUP($B9,工作表1!$B:$L,4,0)</f>
        <v>90</v>
      </c>
      <c r="D9" s="1">
        <f>VLOOKUP($B9,工作表1!$B:$L,3,0)</f>
        <v>90</v>
      </c>
      <c r="E9" s="1">
        <f>VLOOKUP($B9,工作表1!$B:$L,8,0)</f>
        <v>47</v>
      </c>
      <c r="F9" s="1">
        <f>C9*5+D9*3+E9*2</f>
        <v>814</v>
      </c>
      <c r="G9" s="1">
        <f>F9/10</f>
        <v>81.400000000000006</v>
      </c>
      <c r="H9" s="1">
        <v>5</v>
      </c>
      <c r="I9" s="1">
        <f>VLOOKUP($B9,工作表1!$B:$L,11,0)</f>
        <v>4</v>
      </c>
    </row>
    <row r="10" spans="1:12" x14ac:dyDescent="0.25">
      <c r="A10" s="1">
        <v>8</v>
      </c>
      <c r="B10" s="1" t="s">
        <v>19</v>
      </c>
      <c r="C10" s="1">
        <f>VLOOKUP($B10,工作表1!$B:$L,4,0)</f>
        <v>25</v>
      </c>
      <c r="D10" s="1">
        <f>VLOOKUP($B10,工作表1!$B:$L,3,0)</f>
        <v>62</v>
      </c>
      <c r="E10" s="1">
        <f>VLOOKUP($B10,工作表1!$B:$L,8,0)</f>
        <v>69</v>
      </c>
      <c r="F10" s="1">
        <f>C10*5+D10*3+E10*2</f>
        <v>449</v>
      </c>
      <c r="G10" s="1">
        <f>F10/10</f>
        <v>44.9</v>
      </c>
      <c r="H10" s="1">
        <v>24</v>
      </c>
      <c r="I10" s="1">
        <f>VLOOKUP($B10,工作表1!$B:$L,11,0)</f>
        <v>19</v>
      </c>
    </row>
    <row r="11" spans="1:12" x14ac:dyDescent="0.25">
      <c r="A11" s="1">
        <v>9</v>
      </c>
      <c r="B11" s="1" t="s">
        <v>20</v>
      </c>
      <c r="C11" s="1">
        <f>VLOOKUP($B11,工作表1!$B:$L,4,0)</f>
        <v>98</v>
      </c>
      <c r="D11" s="1">
        <f>VLOOKUP($B11,工作表1!$B:$L,3,0)</f>
        <v>52</v>
      </c>
      <c r="E11" s="1">
        <f>VLOOKUP($B11,工作表1!$B:$L,8,0)</f>
        <v>68</v>
      </c>
      <c r="F11" s="1">
        <f>C11*5+D11*3+E11*2</f>
        <v>782</v>
      </c>
      <c r="G11" s="1">
        <f>F11/10</f>
        <v>78.2</v>
      </c>
      <c r="H11" s="1">
        <v>7</v>
      </c>
      <c r="I11" s="1">
        <f>VLOOKUP($B11,工作表1!$B:$L,11,0)</f>
        <v>7</v>
      </c>
    </row>
    <row r="12" spans="1:12" x14ac:dyDescent="0.25">
      <c r="A12" s="1">
        <v>10</v>
      </c>
      <c r="B12" s="1" t="s">
        <v>21</v>
      </c>
      <c r="C12" s="1">
        <f>VLOOKUP($B12,工作表1!$B:$L,4,0)</f>
        <v>55</v>
      </c>
      <c r="D12" s="1">
        <f>VLOOKUP($B12,工作表1!$B:$L,3,0)</f>
        <v>35</v>
      </c>
      <c r="E12" s="1">
        <f>VLOOKUP($B12,工作表1!$B:$L,8,0)</f>
        <v>67</v>
      </c>
      <c r="F12" s="1">
        <f>C12*5+D12*3+E12*2</f>
        <v>514</v>
      </c>
      <c r="G12" s="1">
        <f>F12/10</f>
        <v>51.4</v>
      </c>
      <c r="H12" s="1">
        <v>22</v>
      </c>
      <c r="I12" s="1">
        <f>VLOOKUP($B12,工作表1!$B:$L,11,0)</f>
        <v>23</v>
      </c>
    </row>
    <row r="13" spans="1:12" x14ac:dyDescent="0.25">
      <c r="A13" s="1">
        <v>11</v>
      </c>
      <c r="B13" s="1" t="s">
        <v>22</v>
      </c>
      <c r="C13" s="1">
        <f>VLOOKUP($B13,工作表1!$B:$L,4,0)</f>
        <v>66</v>
      </c>
      <c r="D13" s="1">
        <f>VLOOKUP($B13,工作表1!$B:$L,3,0)</f>
        <v>26</v>
      </c>
      <c r="E13" s="1">
        <f>VLOOKUP($B13,工作表1!$B:$L,8,0)</f>
        <v>59</v>
      </c>
      <c r="F13" s="1">
        <f>C13*5+D13*3+E13*2</f>
        <v>526</v>
      </c>
      <c r="G13" s="1">
        <f>F13/10</f>
        <v>52.6</v>
      </c>
      <c r="H13" s="1">
        <v>21</v>
      </c>
      <c r="I13" s="1">
        <f>VLOOKUP($B13,工作表1!$B:$L,11,0)</f>
        <v>10</v>
      </c>
    </row>
    <row r="14" spans="1:12" x14ac:dyDescent="0.25">
      <c r="A14" s="1">
        <v>12</v>
      </c>
      <c r="B14" s="1" t="s">
        <v>23</v>
      </c>
      <c r="C14" s="1">
        <f>VLOOKUP($B14,工作表1!$B:$L,4,0)</f>
        <v>33</v>
      </c>
      <c r="D14" s="1">
        <f>VLOOKUP($B14,工作表1!$B:$L,3,0)</f>
        <v>25</v>
      </c>
      <c r="E14" s="1">
        <f>VLOOKUP($B14,工作表1!$B:$L,8,0)</f>
        <v>58</v>
      </c>
      <c r="F14" s="1">
        <f>C14*5+D14*3+E14*2</f>
        <v>356</v>
      </c>
      <c r="G14" s="1">
        <f>F14/10</f>
        <v>35.6</v>
      </c>
      <c r="H14" s="1">
        <v>26</v>
      </c>
      <c r="I14" s="1">
        <f>VLOOKUP($B14,工作表1!$B:$L,11,0)</f>
        <v>17</v>
      </c>
    </row>
    <row r="15" spans="1:12" x14ac:dyDescent="0.25">
      <c r="A15" s="1">
        <v>13</v>
      </c>
      <c r="B15" s="1" t="s">
        <v>24</v>
      </c>
      <c r="C15" s="1">
        <f>VLOOKUP($B15,工作表1!$B:$L,4,0)</f>
        <v>85</v>
      </c>
      <c r="D15" s="1">
        <f>VLOOKUP($B15,工作表1!$B:$L,3,0)</f>
        <v>28</v>
      </c>
      <c r="E15" s="1">
        <f>VLOOKUP($B15,工作表1!$B:$L,8,0)</f>
        <v>35</v>
      </c>
      <c r="F15" s="1">
        <f>C15*5+D15*3+E15*2</f>
        <v>579</v>
      </c>
      <c r="G15" s="1">
        <f>F15/10</f>
        <v>57.9</v>
      </c>
      <c r="H15" s="1">
        <v>17</v>
      </c>
      <c r="I15" s="1">
        <f>VLOOKUP($B15,工作表1!$B:$L,11,0)</f>
        <v>24</v>
      </c>
    </row>
    <row r="16" spans="1:12" x14ac:dyDescent="0.25">
      <c r="A16" s="1">
        <v>14</v>
      </c>
      <c r="B16" s="1" t="s">
        <v>25</v>
      </c>
      <c r="C16" s="1">
        <f>VLOOKUP($B16,工作表1!$B:$L,4,0)</f>
        <v>78</v>
      </c>
      <c r="D16" s="1">
        <f>VLOOKUP($B16,工作表1!$B:$L,3,0)</f>
        <v>24</v>
      </c>
      <c r="E16" s="1">
        <f>VLOOKUP($B16,工作表1!$B:$L,8,0)</f>
        <v>98</v>
      </c>
      <c r="F16" s="1">
        <f>C16*5+D16*3+E16*2</f>
        <v>658</v>
      </c>
      <c r="G16" s="1">
        <f>F16/10</f>
        <v>65.8</v>
      </c>
      <c r="H16" s="1">
        <v>13</v>
      </c>
      <c r="I16" s="1">
        <f>VLOOKUP($B16,工作表1!$B:$L,11,0)</f>
        <v>22</v>
      </c>
    </row>
    <row r="17" spans="1:9" x14ac:dyDescent="0.25">
      <c r="A17" s="1">
        <v>15</v>
      </c>
      <c r="B17" s="1" t="s">
        <v>26</v>
      </c>
      <c r="C17" s="1">
        <f>VLOOKUP($B17,工作表1!$B:$L,4,0)</f>
        <v>45</v>
      </c>
      <c r="D17" s="1">
        <f>VLOOKUP($B17,工作表1!$B:$L,3,0)</f>
        <v>15</v>
      </c>
      <c r="E17" s="1">
        <f>VLOOKUP($B17,工作表1!$B:$L,8,0)</f>
        <v>68</v>
      </c>
      <c r="F17" s="1">
        <f>C17*5+D17*3+E17*2</f>
        <v>406</v>
      </c>
      <c r="G17" s="1">
        <f>F17/10</f>
        <v>40.6</v>
      </c>
      <c r="H17" s="1">
        <v>25</v>
      </c>
      <c r="I17" s="1">
        <f>VLOOKUP($B17,工作表1!$B:$L,11,0)</f>
        <v>25</v>
      </c>
    </row>
    <row r="18" spans="1:9" x14ac:dyDescent="0.25">
      <c r="A18" s="1">
        <v>16</v>
      </c>
      <c r="B18" s="1" t="s">
        <v>27</v>
      </c>
      <c r="C18" s="1">
        <f>VLOOKUP($B18,工作表1!$B:$L,4,0)</f>
        <v>98</v>
      </c>
      <c r="D18" s="1">
        <f>VLOOKUP($B18,工作表1!$B:$L,3,0)</f>
        <v>26</v>
      </c>
      <c r="E18" s="1">
        <f>VLOOKUP($B18,工作表1!$B:$L,8,0)</f>
        <v>95</v>
      </c>
      <c r="F18" s="1">
        <f>C18*5+D18*3+E18*2</f>
        <v>758</v>
      </c>
      <c r="G18" s="1">
        <f>F18/10</f>
        <v>75.8</v>
      </c>
      <c r="H18" s="1">
        <v>8</v>
      </c>
      <c r="I18" s="1">
        <f>VLOOKUP($B18,工作表1!$B:$L,11,0)</f>
        <v>6</v>
      </c>
    </row>
    <row r="19" spans="1:9" x14ac:dyDescent="0.25">
      <c r="A19" s="1">
        <v>17</v>
      </c>
      <c r="B19" s="1" t="s">
        <v>28</v>
      </c>
      <c r="C19" s="1">
        <f>VLOOKUP($B19,工作表1!$B:$L,4,0)</f>
        <v>65</v>
      </c>
      <c r="D19" s="1">
        <f>VLOOKUP($B19,工作表1!$B:$L,3,0)</f>
        <v>24</v>
      </c>
      <c r="E19" s="1">
        <f>VLOOKUP($B19,工作表1!$B:$L,8,0)</f>
        <v>98</v>
      </c>
      <c r="F19" s="1">
        <f>C19*5+D19*3+E19*2</f>
        <v>593</v>
      </c>
      <c r="G19" s="1">
        <f>F19/10</f>
        <v>59.3</v>
      </c>
      <c r="H19" s="1">
        <v>15</v>
      </c>
      <c r="I19" s="1">
        <f>VLOOKUP($B19,工作表1!$B:$L,11,0)</f>
        <v>15</v>
      </c>
    </row>
    <row r="20" spans="1:9" x14ac:dyDescent="0.25">
      <c r="A20" s="1">
        <v>19</v>
      </c>
      <c r="B20" s="1" t="s">
        <v>29</v>
      </c>
      <c r="C20" s="1">
        <f>VLOOKUP($B20,工作表1!$B:$L,4,0)</f>
        <v>74</v>
      </c>
      <c r="D20" s="1">
        <f>VLOOKUP($B20,工作表1!$B:$L,3,0)</f>
        <v>95</v>
      </c>
      <c r="E20" s="1">
        <f>VLOOKUP($B20,工作表1!$B:$L,8,0)</f>
        <v>92</v>
      </c>
      <c r="F20" s="1">
        <f>C20*5+D20*3+E20*2</f>
        <v>839</v>
      </c>
      <c r="G20" s="1">
        <f>F20/10</f>
        <v>83.9</v>
      </c>
      <c r="H20" s="1">
        <v>2</v>
      </c>
      <c r="I20" s="1">
        <f>VLOOKUP($B20,工作表1!$B:$L,11,0)</f>
        <v>3</v>
      </c>
    </row>
    <row r="21" spans="1:9" x14ac:dyDescent="0.25">
      <c r="A21" s="1">
        <v>20</v>
      </c>
      <c r="B21" s="1" t="s">
        <v>30</v>
      </c>
      <c r="C21" s="1">
        <f>VLOOKUP($B21,工作表1!$B:$L,4,0)</f>
        <v>12</v>
      </c>
      <c r="D21" s="1">
        <f>VLOOKUP($B21,工作表1!$B:$L,3,0)</f>
        <v>98</v>
      </c>
      <c r="E21" s="1">
        <f>VLOOKUP($B21,工作表1!$B:$L,8,0)</f>
        <v>90</v>
      </c>
      <c r="F21" s="1">
        <f>C21*5+D21*3+E21*2</f>
        <v>534</v>
      </c>
      <c r="G21" s="1">
        <f>F21/10</f>
        <v>53.4</v>
      </c>
      <c r="H21" s="1">
        <v>19</v>
      </c>
      <c r="I21" s="1">
        <f>VLOOKUP($B21,工作表1!$B:$L,11,0)</f>
        <v>20</v>
      </c>
    </row>
    <row r="22" spans="1:9" x14ac:dyDescent="0.25">
      <c r="A22" s="1">
        <v>21</v>
      </c>
      <c r="B22" s="1" t="s">
        <v>31</v>
      </c>
      <c r="C22" s="1">
        <f>VLOOKUP($B22,工作表1!$B:$L,4,0)</f>
        <v>58</v>
      </c>
      <c r="D22" s="1">
        <f>VLOOKUP($B22,工作表1!$B:$L,3,0)</f>
        <v>75</v>
      </c>
      <c r="E22" s="1">
        <f>VLOOKUP($B22,工作表1!$B:$L,8,0)</f>
        <v>91</v>
      </c>
      <c r="F22" s="1">
        <f>C22*5+D22*3+E22*2</f>
        <v>697</v>
      </c>
      <c r="G22" s="1">
        <f>F22/10</f>
        <v>69.7</v>
      </c>
      <c r="H22" s="1">
        <v>12</v>
      </c>
      <c r="I22" s="1">
        <f>VLOOKUP($B22,工作表1!$B:$L,11,0)</f>
        <v>8</v>
      </c>
    </row>
    <row r="23" spans="1:9" x14ac:dyDescent="0.25">
      <c r="A23" s="1">
        <v>22</v>
      </c>
      <c r="B23" s="1" t="s">
        <v>32</v>
      </c>
      <c r="C23" s="1">
        <f>VLOOKUP($B23,工作表1!$B:$L,4,0)</f>
        <v>65</v>
      </c>
      <c r="D23" s="1">
        <f>VLOOKUP($B23,工作表1!$B:$L,3,0)</f>
        <v>26</v>
      </c>
      <c r="E23" s="1">
        <f>VLOOKUP($B23,工作表1!$B:$L,8,0)</f>
        <v>94</v>
      </c>
      <c r="F23" s="1">
        <f>C23*5+D23*3+E23*2</f>
        <v>591</v>
      </c>
      <c r="G23" s="1">
        <f>F23/10</f>
        <v>59.1</v>
      </c>
      <c r="H23" s="1">
        <v>16</v>
      </c>
      <c r="I23" s="1">
        <f>VLOOKUP($B23,工作表1!$B:$L,11,0)</f>
        <v>11</v>
      </c>
    </row>
    <row r="24" spans="1:9" x14ac:dyDescent="0.25">
      <c r="A24" s="1">
        <v>23</v>
      </c>
      <c r="B24" s="1" t="s">
        <v>33</v>
      </c>
      <c r="C24" s="1">
        <f>VLOOKUP($B24,工作表1!$B:$L,4,0)</f>
        <v>98</v>
      </c>
      <c r="D24" s="1">
        <f>VLOOKUP($B24,工作表1!$B:$L,3,0)</f>
        <v>53</v>
      </c>
      <c r="E24" s="1">
        <f>VLOOKUP($B24,工作表1!$B:$L,8,0)</f>
        <v>88</v>
      </c>
      <c r="F24" s="1">
        <f>C24*5+D24*3+E24*2</f>
        <v>825</v>
      </c>
      <c r="G24" s="1">
        <f>F24/10</f>
        <v>82.5</v>
      </c>
      <c r="H24" s="1">
        <v>4</v>
      </c>
      <c r="I24" s="1">
        <f>VLOOKUP($B24,工作表1!$B:$L,11,0)</f>
        <v>5</v>
      </c>
    </row>
    <row r="25" spans="1:9" x14ac:dyDescent="0.25">
      <c r="A25" s="1">
        <v>24</v>
      </c>
      <c r="B25" s="1" t="s">
        <v>34</v>
      </c>
      <c r="C25" s="1">
        <f>VLOOKUP($B25,工作表1!$B:$L,4,0)</f>
        <v>54</v>
      </c>
      <c r="D25" s="1">
        <f>VLOOKUP($B25,工作表1!$B:$L,3,0)</f>
        <v>41</v>
      </c>
      <c r="E25" s="1">
        <f>VLOOKUP($B25,工作表1!$B:$L,8,0)</f>
        <v>88</v>
      </c>
      <c r="F25" s="1">
        <f>C25*5+D25*3+E25*2</f>
        <v>569</v>
      </c>
      <c r="G25" s="1">
        <f>F25/10</f>
        <v>56.9</v>
      </c>
      <c r="H25" s="1">
        <v>18</v>
      </c>
      <c r="I25" s="1">
        <f>VLOOKUP($B25,工作表1!$B:$L,11,0)</f>
        <v>13</v>
      </c>
    </row>
    <row r="26" spans="1:9" x14ac:dyDescent="0.25">
      <c r="A26" s="1">
        <v>25</v>
      </c>
      <c r="B26" s="1" t="s">
        <v>35</v>
      </c>
      <c r="C26" s="1">
        <f>VLOOKUP($B26,工作表1!$B:$L,4,0)</f>
        <v>65</v>
      </c>
      <c r="D26" s="1">
        <f>VLOOKUP($B26,工作表1!$B:$L,3,0)</f>
        <v>95</v>
      </c>
      <c r="E26" s="1">
        <f>VLOOKUP($B26,工作表1!$B:$L,8,0)</f>
        <v>58</v>
      </c>
      <c r="F26" s="1">
        <f>C26*5+D26*3+E26*2</f>
        <v>726</v>
      </c>
      <c r="G26" s="1">
        <f>F26/10</f>
        <v>72.599999999999994</v>
      </c>
      <c r="H26" s="1">
        <v>10</v>
      </c>
      <c r="I26" s="1">
        <f>VLOOKUP($B26,工作表1!$B:$L,11,0)</f>
        <v>16</v>
      </c>
    </row>
    <row r="27" spans="1:9" x14ac:dyDescent="0.25">
      <c r="A27" s="1">
        <v>26</v>
      </c>
      <c r="B27" s="1" t="s">
        <v>36</v>
      </c>
      <c r="C27" s="1">
        <f>VLOOKUP($B27,工作表1!$B:$L,4,0)</f>
        <v>95</v>
      </c>
      <c r="D27" s="1">
        <f>VLOOKUP($B27,工作表1!$B:$L,3,0)</f>
        <v>58</v>
      </c>
      <c r="E27" s="1">
        <f>VLOOKUP($B27,工作表1!$B:$L,8,0)</f>
        <v>54</v>
      </c>
      <c r="F27" s="1">
        <f>C27*5+D27*3+E27*2</f>
        <v>757</v>
      </c>
      <c r="G27" s="1">
        <f>F27/10</f>
        <v>75.7</v>
      </c>
      <c r="H27" s="1">
        <v>9</v>
      </c>
      <c r="I27" s="1">
        <f>VLOOKUP($B27,工作表1!$B:$L,11,0)</f>
        <v>18</v>
      </c>
    </row>
    <row r="28" spans="1:9" x14ac:dyDescent="0.25">
      <c r="A28" s="1">
        <v>27</v>
      </c>
      <c r="B28" s="1" t="s">
        <v>37</v>
      </c>
      <c r="C28" s="1">
        <f>VLOOKUP($B28,工作表1!$B:$L,4,0)</f>
        <v>65</v>
      </c>
      <c r="D28" s="1">
        <f>VLOOKUP($B28,工作表1!$B:$L,3,0)</f>
        <v>82</v>
      </c>
      <c r="E28" s="1">
        <f>VLOOKUP($B28,工作表1!$B:$L,8,0)</f>
        <v>69</v>
      </c>
      <c r="F28" s="1">
        <f>C28*5+D28*3+E28*2</f>
        <v>709</v>
      </c>
      <c r="G28" s="1">
        <f>F28/10</f>
        <v>70.900000000000006</v>
      </c>
      <c r="H28" s="1">
        <v>11</v>
      </c>
      <c r="I28" s="1">
        <f>VLOOKUP($B28,工作表1!$B:$L,11,0)</f>
        <v>9</v>
      </c>
    </row>
  </sheetData>
  <sortState ref="A3:L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2016-02-23T05:52:22Z</dcterms:created>
  <dcterms:modified xsi:type="dcterms:W3CDTF">2016-06-14T06:11:48Z</dcterms:modified>
</cp:coreProperties>
</file>