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成績單laaaaaaaaa\"/>
    </mc:Choice>
  </mc:AlternateContent>
  <bookViews>
    <workbookView xWindow="0" yWindow="0" windowWidth="19200" windowHeight="11550" activeTab="1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D2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3" i="2"/>
  <c r="E3" i="2"/>
  <c r="C3" i="2"/>
  <c r="G25" i="2" l="1"/>
  <c r="H25" i="2" s="1"/>
  <c r="G21" i="2"/>
  <c r="H21" i="2" s="1"/>
  <c r="G17" i="2"/>
  <c r="H17" i="2" s="1"/>
  <c r="G13" i="2"/>
  <c r="H13" i="2" s="1"/>
  <c r="G9" i="2"/>
  <c r="H9" i="2" s="1"/>
  <c r="G5" i="2"/>
  <c r="H5" i="2" s="1"/>
  <c r="G28" i="2"/>
  <c r="H28" i="2" s="1"/>
  <c r="G24" i="2"/>
  <c r="H24" i="2" s="1"/>
  <c r="G20" i="2"/>
  <c r="H20" i="2" s="1"/>
  <c r="G16" i="2"/>
  <c r="H16" i="2" s="1"/>
  <c r="G12" i="2"/>
  <c r="H12" i="2" s="1"/>
  <c r="G8" i="2"/>
  <c r="H8" i="2" s="1"/>
  <c r="G4" i="2"/>
  <c r="H4" i="2" s="1"/>
  <c r="G3" i="2"/>
  <c r="H3" i="2" s="1"/>
  <c r="G27" i="2"/>
  <c r="H27" i="2" s="1"/>
  <c r="G23" i="2"/>
  <c r="H23" i="2" s="1"/>
  <c r="G19" i="2"/>
  <c r="H19" i="2" s="1"/>
  <c r="G15" i="2"/>
  <c r="H15" i="2" s="1"/>
  <c r="G11" i="2"/>
  <c r="H11" i="2" s="1"/>
  <c r="G7" i="2"/>
  <c r="H7" i="2" s="1"/>
  <c r="G26" i="2"/>
  <c r="H26" i="2" s="1"/>
  <c r="G22" i="2"/>
  <c r="H22" i="2" s="1"/>
  <c r="G18" i="2"/>
  <c r="H18" i="2" s="1"/>
  <c r="G14" i="2"/>
  <c r="H14" i="2" s="1"/>
  <c r="G10" i="2"/>
  <c r="H10" i="2" s="1"/>
  <c r="G6" i="2"/>
  <c r="H6" i="2" s="1"/>
  <c r="D29" i="1"/>
  <c r="E29" i="1"/>
  <c r="F29" i="1"/>
  <c r="G29" i="1"/>
  <c r="H29" i="1"/>
  <c r="I29" i="1"/>
  <c r="C29" i="1"/>
  <c r="K16" i="1" l="1"/>
  <c r="J18" i="1" l="1"/>
  <c r="J27" i="1"/>
  <c r="J14" i="1"/>
  <c r="J28" i="1"/>
  <c r="J24" i="1"/>
  <c r="J10" i="1"/>
  <c r="J15" i="1"/>
  <c r="J3" i="1"/>
  <c r="J8" i="1"/>
  <c r="J20" i="1"/>
  <c r="J11" i="1"/>
  <c r="J19" i="1"/>
  <c r="J25" i="1"/>
  <c r="J16" i="1"/>
  <c r="J5" i="1"/>
  <c r="J9" i="1"/>
  <c r="J17" i="1"/>
  <c r="J13" i="1"/>
  <c r="J7" i="1"/>
  <c r="J23" i="1"/>
  <c r="J4" i="1"/>
  <c r="J26" i="1"/>
  <c r="J6" i="1"/>
  <c r="J12" i="1"/>
  <c r="J22" i="1"/>
  <c r="J21" i="1"/>
</calcChain>
</file>

<file path=xl/sharedStrings.xml><?xml version="1.0" encoding="utf-8"?>
<sst xmlns="http://schemas.openxmlformats.org/spreadsheetml/2006/main" count="76" uniqueCount="46">
  <si>
    <t>安順國中104學年度第二學期108第一次定期考成績表</t>
    <phoneticPr fontId="2" type="noConversion"/>
  </si>
  <si>
    <t>國文</t>
    <phoneticPr fontId="2" type="noConversion"/>
  </si>
  <si>
    <t>數學</t>
    <phoneticPr fontId="2" type="noConversion"/>
  </si>
  <si>
    <t>英文</t>
    <phoneticPr fontId="2" type="noConversion"/>
  </si>
  <si>
    <t>地理</t>
    <phoneticPr fontId="2" type="noConversion"/>
  </si>
  <si>
    <t>歷史</t>
    <phoneticPr fontId="2" type="noConversion"/>
  </si>
  <si>
    <t>公民</t>
    <phoneticPr fontId="2" type="noConversion"/>
  </si>
  <si>
    <t>總分</t>
    <phoneticPr fontId="2" type="noConversion"/>
  </si>
  <si>
    <t>座號</t>
    <phoneticPr fontId="2" type="noConversion"/>
  </si>
  <si>
    <t>姓名</t>
    <phoneticPr fontId="2" type="noConversion"/>
  </si>
  <si>
    <t>陳俊穎</t>
    <phoneticPr fontId="2" type="noConversion"/>
  </si>
  <si>
    <t>黃于倫</t>
    <phoneticPr fontId="2" type="noConversion"/>
  </si>
  <si>
    <t>陳余任</t>
    <phoneticPr fontId="2" type="noConversion"/>
  </si>
  <si>
    <t>郭冠宏</t>
    <phoneticPr fontId="2" type="noConversion"/>
  </si>
  <si>
    <t>徐義凱</t>
    <phoneticPr fontId="2" type="noConversion"/>
  </si>
  <si>
    <t>洪士凱</t>
    <phoneticPr fontId="2" type="noConversion"/>
  </si>
  <si>
    <t>林鉯程</t>
    <phoneticPr fontId="2" type="noConversion"/>
  </si>
  <si>
    <t>林彤偉</t>
    <phoneticPr fontId="2" type="noConversion"/>
  </si>
  <si>
    <t>吳瑞軒</t>
    <phoneticPr fontId="2" type="noConversion"/>
  </si>
  <si>
    <t>王政宇</t>
    <phoneticPr fontId="2" type="noConversion"/>
  </si>
  <si>
    <t>鄭嘉宏</t>
    <phoneticPr fontId="2" type="noConversion"/>
  </si>
  <si>
    <t>謝昌硯</t>
    <phoneticPr fontId="2" type="noConversion"/>
  </si>
  <si>
    <t>魔王大人la</t>
    <phoneticPr fontId="2" type="noConversion"/>
  </si>
  <si>
    <t>茹茹小天使</t>
    <phoneticPr fontId="2" type="noConversion"/>
  </si>
  <si>
    <t>吳雅萍</t>
    <phoneticPr fontId="2" type="noConversion"/>
  </si>
  <si>
    <t>大如如##</t>
    <phoneticPr fontId="2" type="noConversion"/>
  </si>
  <si>
    <t>吳蘊穎</t>
    <phoneticPr fontId="2" type="noConversion"/>
  </si>
  <si>
    <t>林詩翎</t>
    <phoneticPr fontId="2" type="noConversion"/>
  </si>
  <si>
    <t>許芳瑜</t>
    <phoneticPr fontId="2" type="noConversion"/>
  </si>
  <si>
    <t>阿榛榛#</t>
    <phoneticPr fontId="2" type="noConversion"/>
  </si>
  <si>
    <t>茲茲#</t>
    <phoneticPr fontId="2" type="noConversion"/>
  </si>
  <si>
    <t>瑩純醬yee</t>
    <phoneticPr fontId="2" type="noConversion"/>
  </si>
  <si>
    <t>小薏薏ww</t>
    <phoneticPr fontId="2" type="noConversion"/>
  </si>
  <si>
    <t>黃家駿</t>
    <phoneticPr fontId="2" type="noConversion"/>
  </si>
  <si>
    <t>蔡詠全</t>
    <phoneticPr fontId="2" type="noConversion"/>
  </si>
  <si>
    <t>蔡愷恩</t>
    <phoneticPr fontId="2" type="noConversion"/>
  </si>
  <si>
    <t>排名</t>
  </si>
  <si>
    <t>生物</t>
    <phoneticPr fontId="2" type="noConversion"/>
  </si>
  <si>
    <t>平均</t>
    <phoneticPr fontId="2" type="noConversion"/>
  </si>
  <si>
    <t>數學</t>
    <phoneticPr fontId="2" type="noConversion"/>
  </si>
  <si>
    <t>敬愛的家長: 
孩子們這次的表現不錯，繼續保持。</t>
    <phoneticPr fontId="2" type="noConversion"/>
  </si>
  <si>
    <t>生物</t>
    <phoneticPr fontId="2" type="noConversion"/>
  </si>
  <si>
    <t>加權計分</t>
    <phoneticPr fontId="2" type="noConversion"/>
  </si>
  <si>
    <t>加權平均</t>
    <phoneticPr fontId="2" type="noConversion"/>
  </si>
  <si>
    <t>加權名次</t>
    <phoneticPr fontId="2" type="noConversion"/>
  </si>
  <si>
    <t>原始名次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</si>
</sst>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b/>
      <sz val="12"/>
      <color rgb="FF00B0F0"/>
      <name val="新細明體"/>
      <family val="1"/>
      <charset val="136"/>
      <scheme val="minor"/>
    </font>
    <font>
      <sz val="12"/>
      <color rgb="FFC00000"/>
      <name val="新細明體"/>
      <family val="2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4"/>
      <name val="新細明體"/>
      <family val="1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5"/>
      <name val="新細明體"/>
      <family val="1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theme="8" tint="0.39997558519241921"/>
      <name val="新細明體"/>
      <family val="2"/>
      <charset val="136"/>
      <scheme val="minor"/>
    </font>
    <font>
      <sz val="12"/>
      <color theme="8" tint="0.3999755851924192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6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8" zoomScaleNormal="118" workbookViewId="0">
      <selection activeCell="B21" sqref="B21"/>
    </sheetView>
  </sheetViews>
  <sheetFormatPr defaultRowHeight="16.5" x14ac:dyDescent="0.25"/>
  <cols>
    <col min="1" max="1" width="4.875" customWidth="1"/>
    <col min="2" max="2" width="7" customWidth="1"/>
    <col min="3" max="3" width="5.125" customWidth="1"/>
    <col min="4" max="4" width="5.125" style="2" customWidth="1"/>
    <col min="5" max="5" width="5.125" style="3" customWidth="1"/>
    <col min="6" max="6" width="5.125" style="4" customWidth="1"/>
    <col min="7" max="7" width="5.125" style="5" customWidth="1"/>
    <col min="8" max="8" width="5.125" style="6" customWidth="1"/>
    <col min="9" max="9" width="5.125" style="1" customWidth="1"/>
    <col min="10" max="10" width="5.125" style="7" customWidth="1"/>
    <col min="11" max="11" width="5.125" customWidth="1"/>
    <col min="12" max="12" width="5.125" style="8" customWidth="1"/>
    <col min="13" max="13" width="0.125" customWidth="1"/>
    <col min="14" max="14" width="1.5" hidden="1" customWidth="1"/>
    <col min="15" max="15" width="4.75" hidden="1" customWidth="1"/>
  </cols>
  <sheetData>
    <row r="1" spans="1: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9" t="s">
        <v>8</v>
      </c>
      <c r="B2" s="9" t="s">
        <v>9</v>
      </c>
      <c r="C2" s="9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4" t="s">
        <v>6</v>
      </c>
      <c r="I2" s="15" t="s">
        <v>37</v>
      </c>
      <c r="J2" s="16" t="s">
        <v>7</v>
      </c>
      <c r="K2" s="9" t="s">
        <v>38</v>
      </c>
      <c r="L2" s="17" t="s">
        <v>36</v>
      </c>
      <c r="M2" s="9"/>
      <c r="N2" s="9"/>
      <c r="O2" s="9"/>
    </row>
    <row r="3" spans="1:15" x14ac:dyDescent="0.25">
      <c r="A3" s="9">
        <v>16</v>
      </c>
      <c r="B3" s="9" t="s">
        <v>22</v>
      </c>
      <c r="C3" s="9">
        <v>86</v>
      </c>
      <c r="D3" s="10">
        <v>84</v>
      </c>
      <c r="E3" s="11">
        <v>86</v>
      </c>
      <c r="F3" s="12">
        <v>88</v>
      </c>
      <c r="G3" s="13">
        <v>96</v>
      </c>
      <c r="H3" s="14">
        <v>100</v>
      </c>
      <c r="I3" s="15">
        <v>71</v>
      </c>
      <c r="J3" s="18">
        <f t="shared" ref="J3:J28" si="0">SUM(C3:I3)</f>
        <v>611</v>
      </c>
      <c r="K3" s="19">
        <v>87.28</v>
      </c>
      <c r="L3" s="20">
        <v>1</v>
      </c>
      <c r="M3" s="9"/>
      <c r="N3" s="9"/>
      <c r="O3" s="9"/>
    </row>
    <row r="4" spans="1:15" x14ac:dyDescent="0.25">
      <c r="A4" s="9">
        <v>4</v>
      </c>
      <c r="B4" s="9" t="s">
        <v>16</v>
      </c>
      <c r="C4" s="9">
        <v>73</v>
      </c>
      <c r="D4" s="10">
        <v>98</v>
      </c>
      <c r="E4" s="11">
        <v>84</v>
      </c>
      <c r="F4" s="12">
        <v>88</v>
      </c>
      <c r="G4" s="13">
        <v>74</v>
      </c>
      <c r="H4" s="14">
        <v>86</v>
      </c>
      <c r="I4" s="15">
        <v>80</v>
      </c>
      <c r="J4" s="18">
        <f t="shared" si="0"/>
        <v>583</v>
      </c>
      <c r="K4" s="19">
        <v>83.28</v>
      </c>
      <c r="L4" s="17">
        <v>2</v>
      </c>
      <c r="M4" s="9"/>
      <c r="N4" s="9"/>
      <c r="O4" s="9"/>
    </row>
    <row r="5" spans="1:15" x14ac:dyDescent="0.25">
      <c r="A5" s="9">
        <v>24</v>
      </c>
      <c r="B5" s="9" t="s">
        <v>29</v>
      </c>
      <c r="C5" s="9">
        <v>75</v>
      </c>
      <c r="D5" s="10">
        <v>81</v>
      </c>
      <c r="E5" s="11">
        <v>95</v>
      </c>
      <c r="F5" s="12">
        <v>86</v>
      </c>
      <c r="G5" s="13">
        <v>84</v>
      </c>
      <c r="H5" s="14">
        <v>92</v>
      </c>
      <c r="I5" s="15">
        <v>64</v>
      </c>
      <c r="J5" s="18">
        <f t="shared" si="0"/>
        <v>577</v>
      </c>
      <c r="K5" s="19">
        <v>82.46</v>
      </c>
      <c r="L5" s="20">
        <v>3</v>
      </c>
      <c r="M5" s="9"/>
      <c r="N5" s="9"/>
      <c r="O5" s="9"/>
    </row>
    <row r="6" spans="1:15" x14ac:dyDescent="0.25">
      <c r="A6" s="9">
        <v>6</v>
      </c>
      <c r="B6" s="9" t="s">
        <v>14</v>
      </c>
      <c r="C6" s="9">
        <v>87</v>
      </c>
      <c r="D6" s="10">
        <v>64</v>
      </c>
      <c r="E6" s="11">
        <v>75</v>
      </c>
      <c r="F6" s="12">
        <v>95</v>
      </c>
      <c r="G6" s="13">
        <v>64</v>
      </c>
      <c r="H6" s="14">
        <v>74</v>
      </c>
      <c r="I6" s="15">
        <v>95</v>
      </c>
      <c r="J6" s="18">
        <f t="shared" si="0"/>
        <v>554</v>
      </c>
      <c r="K6" s="19">
        <v>79.14</v>
      </c>
      <c r="L6" s="17">
        <v>4</v>
      </c>
      <c r="M6" s="9"/>
      <c r="N6" s="9"/>
      <c r="O6" s="9"/>
    </row>
    <row r="7" spans="1:15" x14ac:dyDescent="0.25">
      <c r="A7" s="9">
        <v>2</v>
      </c>
      <c r="B7" s="9" t="s">
        <v>18</v>
      </c>
      <c r="C7" s="9">
        <v>72</v>
      </c>
      <c r="D7" s="10">
        <v>92</v>
      </c>
      <c r="E7" s="11">
        <v>84</v>
      </c>
      <c r="F7" s="12">
        <v>82</v>
      </c>
      <c r="G7" s="13">
        <v>84</v>
      </c>
      <c r="H7" s="14">
        <v>68</v>
      </c>
      <c r="I7" s="15">
        <v>67</v>
      </c>
      <c r="J7" s="18">
        <f t="shared" si="0"/>
        <v>549</v>
      </c>
      <c r="K7" s="19">
        <v>78.42</v>
      </c>
      <c r="L7" s="20">
        <v>5</v>
      </c>
      <c r="M7" s="9"/>
      <c r="N7" s="9"/>
      <c r="O7" s="9"/>
    </row>
    <row r="8" spans="1:15" x14ac:dyDescent="0.25">
      <c r="A8" s="9">
        <v>17</v>
      </c>
      <c r="B8" s="9" t="s">
        <v>23</v>
      </c>
      <c r="C8" s="9">
        <v>87</v>
      </c>
      <c r="D8" s="10">
        <v>86</v>
      </c>
      <c r="E8" s="11">
        <v>75</v>
      </c>
      <c r="F8" s="12">
        <v>81</v>
      </c>
      <c r="G8" s="13">
        <v>71</v>
      </c>
      <c r="H8" s="14">
        <v>56</v>
      </c>
      <c r="I8" s="15">
        <v>88</v>
      </c>
      <c r="J8" s="18">
        <f t="shared" si="0"/>
        <v>544</v>
      </c>
      <c r="K8" s="19">
        <v>77.760000000000005</v>
      </c>
      <c r="L8" s="17">
        <v>6</v>
      </c>
      <c r="M8" s="9"/>
      <c r="N8" s="9"/>
      <c r="O8" s="9"/>
    </row>
    <row r="9" spans="1:15" x14ac:dyDescent="0.25">
      <c r="A9" s="9">
        <v>25</v>
      </c>
      <c r="B9" s="9" t="s">
        <v>30</v>
      </c>
      <c r="C9" s="9">
        <v>76</v>
      </c>
      <c r="D9" s="10">
        <v>72</v>
      </c>
      <c r="E9" s="11">
        <v>81</v>
      </c>
      <c r="F9" s="12">
        <v>92</v>
      </c>
      <c r="G9" s="13">
        <v>85</v>
      </c>
      <c r="H9" s="14">
        <v>64</v>
      </c>
      <c r="I9" s="15">
        <v>72</v>
      </c>
      <c r="J9" s="18">
        <f t="shared" si="0"/>
        <v>542</v>
      </c>
      <c r="K9" s="19">
        <v>77.42</v>
      </c>
      <c r="L9" s="20">
        <v>7</v>
      </c>
      <c r="M9" s="9"/>
      <c r="N9" s="9"/>
      <c r="O9" s="9"/>
    </row>
    <row r="10" spans="1:15" x14ac:dyDescent="0.25">
      <c r="A10" s="9">
        <v>14</v>
      </c>
      <c r="B10" s="9" t="s">
        <v>20</v>
      </c>
      <c r="C10" s="9">
        <v>56</v>
      </c>
      <c r="D10" s="10">
        <v>87</v>
      </c>
      <c r="E10" s="11">
        <v>88</v>
      </c>
      <c r="F10" s="12">
        <v>73</v>
      </c>
      <c r="G10" s="13">
        <v>86</v>
      </c>
      <c r="H10" s="14">
        <v>76</v>
      </c>
      <c r="I10" s="15">
        <v>75</v>
      </c>
      <c r="J10" s="18">
        <f t="shared" si="0"/>
        <v>541</v>
      </c>
      <c r="K10" s="19">
        <v>77.28</v>
      </c>
      <c r="L10" s="17">
        <v>8</v>
      </c>
      <c r="M10" s="9"/>
      <c r="N10" s="9"/>
      <c r="O10" s="9"/>
    </row>
    <row r="11" spans="1:15" x14ac:dyDescent="0.25">
      <c r="A11" s="9">
        <v>20</v>
      </c>
      <c r="B11" s="9" t="s">
        <v>25</v>
      </c>
      <c r="C11" s="9">
        <v>81</v>
      </c>
      <c r="D11" s="10">
        <v>71</v>
      </c>
      <c r="E11" s="11">
        <v>67</v>
      </c>
      <c r="F11" s="12">
        <v>64</v>
      </c>
      <c r="G11" s="13">
        <v>80</v>
      </c>
      <c r="H11" s="14">
        <v>100</v>
      </c>
      <c r="I11" s="15">
        <v>75</v>
      </c>
      <c r="J11" s="18">
        <f t="shared" si="0"/>
        <v>538</v>
      </c>
      <c r="K11" s="19">
        <v>76.849999999999994</v>
      </c>
      <c r="L11" s="20">
        <v>9</v>
      </c>
      <c r="M11" s="9"/>
      <c r="N11" s="9"/>
      <c r="O11" s="9"/>
    </row>
    <row r="12" spans="1:15" x14ac:dyDescent="0.25">
      <c r="A12" s="9">
        <v>7</v>
      </c>
      <c r="B12" s="9" t="s">
        <v>13</v>
      </c>
      <c r="C12" s="9">
        <v>88</v>
      </c>
      <c r="D12" s="10">
        <v>72</v>
      </c>
      <c r="E12" s="11">
        <v>76</v>
      </c>
      <c r="F12" s="12">
        <v>75</v>
      </c>
      <c r="G12" s="13">
        <v>72</v>
      </c>
      <c r="H12" s="14">
        <v>74</v>
      </c>
      <c r="I12" s="15">
        <v>81</v>
      </c>
      <c r="J12" s="18">
        <f t="shared" si="0"/>
        <v>538</v>
      </c>
      <c r="K12" s="19">
        <v>76.900000000000006</v>
      </c>
      <c r="L12" s="17">
        <v>10</v>
      </c>
      <c r="M12" s="9"/>
      <c r="N12" s="9"/>
      <c r="O12" s="9"/>
    </row>
    <row r="13" spans="1:15" x14ac:dyDescent="0.25">
      <c r="A13" s="9">
        <v>27</v>
      </c>
      <c r="B13" s="9" t="s">
        <v>32</v>
      </c>
      <c r="C13" s="9">
        <v>67</v>
      </c>
      <c r="D13" s="10">
        <v>86</v>
      </c>
      <c r="E13" s="11">
        <v>72</v>
      </c>
      <c r="F13" s="12">
        <v>75</v>
      </c>
      <c r="G13" s="13">
        <v>84</v>
      </c>
      <c r="H13" s="14">
        <v>88</v>
      </c>
      <c r="I13" s="15">
        <v>65</v>
      </c>
      <c r="J13" s="18">
        <f t="shared" si="0"/>
        <v>537</v>
      </c>
      <c r="K13" s="19">
        <v>76.14</v>
      </c>
      <c r="L13" s="20">
        <v>11</v>
      </c>
      <c r="M13" s="9"/>
      <c r="N13" s="9"/>
      <c r="O13" s="9"/>
    </row>
    <row r="14" spans="1:15" x14ac:dyDescent="0.25">
      <c r="A14" s="9">
        <v>11</v>
      </c>
      <c r="B14" s="9" t="s">
        <v>33</v>
      </c>
      <c r="C14" s="9">
        <v>76</v>
      </c>
      <c r="D14" s="10">
        <v>87</v>
      </c>
      <c r="E14" s="11">
        <v>73</v>
      </c>
      <c r="F14" s="12">
        <v>64</v>
      </c>
      <c r="G14" s="13">
        <v>87</v>
      </c>
      <c r="H14" s="14">
        <v>73</v>
      </c>
      <c r="I14" s="15">
        <v>75</v>
      </c>
      <c r="J14" s="18">
        <f t="shared" si="0"/>
        <v>535</v>
      </c>
      <c r="K14" s="19">
        <v>76.42</v>
      </c>
      <c r="L14" s="17">
        <v>12</v>
      </c>
      <c r="M14" s="9"/>
      <c r="N14" s="9"/>
      <c r="O14" s="9"/>
    </row>
    <row r="15" spans="1:15" x14ac:dyDescent="0.25">
      <c r="A15" s="9">
        <v>15</v>
      </c>
      <c r="B15" s="9" t="s">
        <v>21</v>
      </c>
      <c r="C15" s="9">
        <v>80</v>
      </c>
      <c r="D15" s="10">
        <v>88</v>
      </c>
      <c r="E15" s="11">
        <v>92</v>
      </c>
      <c r="F15" s="12">
        <v>51</v>
      </c>
      <c r="G15" s="13">
        <v>75</v>
      </c>
      <c r="H15" s="14">
        <v>71</v>
      </c>
      <c r="I15" s="15">
        <v>76</v>
      </c>
      <c r="J15" s="18">
        <f t="shared" si="0"/>
        <v>533</v>
      </c>
      <c r="K15" s="19">
        <v>76.14</v>
      </c>
      <c r="L15" s="20">
        <v>13</v>
      </c>
      <c r="M15" s="9"/>
      <c r="N15" s="9"/>
      <c r="O15" s="9"/>
    </row>
    <row r="16" spans="1:15" x14ac:dyDescent="0.25">
      <c r="A16" s="9">
        <v>23</v>
      </c>
      <c r="B16" s="9" t="s">
        <v>28</v>
      </c>
      <c r="C16" s="9">
        <v>64</v>
      </c>
      <c r="D16" s="10">
        <v>80</v>
      </c>
      <c r="E16" s="11">
        <v>65</v>
      </c>
      <c r="F16" s="12">
        <v>84</v>
      </c>
      <c r="G16" s="13">
        <v>80</v>
      </c>
      <c r="H16" s="14">
        <v>84</v>
      </c>
      <c r="I16" s="15">
        <v>75</v>
      </c>
      <c r="J16" s="18">
        <f t="shared" si="0"/>
        <v>532</v>
      </c>
      <c r="K16" s="19">
        <f>AVERAGE(C16:I16)</f>
        <v>76</v>
      </c>
      <c r="L16" s="17">
        <v>14</v>
      </c>
      <c r="M16" s="9"/>
      <c r="N16" s="9"/>
      <c r="O16" s="9"/>
    </row>
    <row r="17" spans="1:15" x14ac:dyDescent="0.25">
      <c r="A17" s="9">
        <v>26</v>
      </c>
      <c r="B17" s="9" t="s">
        <v>31</v>
      </c>
      <c r="C17" s="9">
        <v>71</v>
      </c>
      <c r="D17" s="10">
        <v>71</v>
      </c>
      <c r="E17" s="11">
        <v>68</v>
      </c>
      <c r="F17" s="12">
        <v>86</v>
      </c>
      <c r="G17" s="13">
        <v>72</v>
      </c>
      <c r="H17" s="14">
        <v>71</v>
      </c>
      <c r="I17" s="15">
        <v>88</v>
      </c>
      <c r="J17" s="18">
        <f t="shared" si="0"/>
        <v>527</v>
      </c>
      <c r="K17" s="19">
        <v>75.28</v>
      </c>
      <c r="L17" s="20">
        <v>15</v>
      </c>
      <c r="M17" s="9"/>
      <c r="N17" s="9"/>
      <c r="O17" s="9"/>
    </row>
    <row r="18" spans="1:15" x14ac:dyDescent="0.25">
      <c r="A18" s="9">
        <v>9</v>
      </c>
      <c r="B18" s="9" t="s">
        <v>10</v>
      </c>
      <c r="C18" s="9">
        <v>86</v>
      </c>
      <c r="D18" s="10">
        <v>73</v>
      </c>
      <c r="E18" s="11">
        <v>72</v>
      </c>
      <c r="F18" s="12">
        <v>75</v>
      </c>
      <c r="G18" s="13">
        <v>73</v>
      </c>
      <c r="H18" s="14">
        <v>72</v>
      </c>
      <c r="I18" s="15">
        <v>74</v>
      </c>
      <c r="J18" s="18">
        <f t="shared" si="0"/>
        <v>525</v>
      </c>
      <c r="K18" s="19">
        <v>75</v>
      </c>
      <c r="L18" s="17">
        <v>16</v>
      </c>
      <c r="M18" s="9"/>
      <c r="N18" s="9"/>
      <c r="O18" s="9"/>
    </row>
    <row r="19" spans="1:15" x14ac:dyDescent="0.25">
      <c r="A19" s="9">
        <v>21</v>
      </c>
      <c r="B19" s="9" t="s">
        <v>26</v>
      </c>
      <c r="C19" s="9">
        <v>75</v>
      </c>
      <c r="D19" s="10">
        <v>67</v>
      </c>
      <c r="E19" s="11">
        <v>56</v>
      </c>
      <c r="F19" s="12">
        <v>86</v>
      </c>
      <c r="G19" s="13">
        <v>67</v>
      </c>
      <c r="H19" s="14">
        <v>72</v>
      </c>
      <c r="I19" s="15">
        <v>91</v>
      </c>
      <c r="J19" s="18">
        <f t="shared" si="0"/>
        <v>514</v>
      </c>
      <c r="K19" s="19">
        <v>73.42</v>
      </c>
      <c r="L19" s="20">
        <v>17</v>
      </c>
      <c r="M19" s="9"/>
      <c r="N19" s="9"/>
      <c r="O19" s="9"/>
    </row>
    <row r="20" spans="1:15" x14ac:dyDescent="0.25">
      <c r="A20" s="9">
        <v>19</v>
      </c>
      <c r="B20" s="9" t="s">
        <v>24</v>
      </c>
      <c r="C20" s="9">
        <v>74</v>
      </c>
      <c r="D20" s="10">
        <v>76</v>
      </c>
      <c r="E20" s="11">
        <v>71</v>
      </c>
      <c r="F20" s="12">
        <v>78</v>
      </c>
      <c r="G20" s="13">
        <v>56</v>
      </c>
      <c r="H20" s="14">
        <v>64</v>
      </c>
      <c r="I20" s="15">
        <v>95</v>
      </c>
      <c r="J20" s="18">
        <f t="shared" si="0"/>
        <v>514</v>
      </c>
      <c r="K20" s="19">
        <v>73.56</v>
      </c>
      <c r="L20" s="17">
        <v>18</v>
      </c>
      <c r="M20" s="9"/>
      <c r="N20" s="9"/>
      <c r="O20" s="9"/>
    </row>
    <row r="21" spans="1:15" x14ac:dyDescent="0.25">
      <c r="A21" s="9">
        <v>1</v>
      </c>
      <c r="B21" s="9" t="s">
        <v>19</v>
      </c>
      <c r="C21" s="9">
        <v>64</v>
      </c>
      <c r="D21" s="10">
        <v>74</v>
      </c>
      <c r="E21" s="11">
        <v>62</v>
      </c>
      <c r="F21" s="12">
        <v>84</v>
      </c>
      <c r="G21" s="13">
        <v>75</v>
      </c>
      <c r="H21" s="14">
        <v>82</v>
      </c>
      <c r="I21" s="15">
        <v>71</v>
      </c>
      <c r="J21" s="18">
        <f t="shared" si="0"/>
        <v>512</v>
      </c>
      <c r="K21" s="19">
        <v>73.14</v>
      </c>
      <c r="L21" s="20">
        <v>19</v>
      </c>
      <c r="M21" s="9"/>
      <c r="N21" s="9"/>
      <c r="O21" s="9"/>
    </row>
    <row r="22" spans="1:15" x14ac:dyDescent="0.25">
      <c r="A22" s="9">
        <v>8</v>
      </c>
      <c r="B22" s="9" t="s">
        <v>12</v>
      </c>
      <c r="C22" s="9">
        <v>92</v>
      </c>
      <c r="D22" s="10">
        <v>65</v>
      </c>
      <c r="E22" s="11">
        <v>64</v>
      </c>
      <c r="F22" s="12">
        <v>91</v>
      </c>
      <c r="G22" s="13">
        <v>65</v>
      </c>
      <c r="H22" s="14">
        <v>64</v>
      </c>
      <c r="I22" s="15">
        <v>68</v>
      </c>
      <c r="J22" s="18">
        <f t="shared" si="0"/>
        <v>509</v>
      </c>
      <c r="K22" s="19">
        <v>73.72</v>
      </c>
      <c r="L22" s="17">
        <v>20</v>
      </c>
      <c r="M22" s="9"/>
      <c r="N22" s="9"/>
      <c r="O22" s="9"/>
    </row>
    <row r="23" spans="1:15" x14ac:dyDescent="0.25">
      <c r="A23" s="9">
        <v>3</v>
      </c>
      <c r="B23" s="9" t="s">
        <v>17</v>
      </c>
      <c r="C23" s="9">
        <v>65</v>
      </c>
      <c r="D23" s="10">
        <v>64</v>
      </c>
      <c r="E23" s="11">
        <v>68</v>
      </c>
      <c r="F23" s="12">
        <v>86</v>
      </c>
      <c r="G23" s="13">
        <v>74</v>
      </c>
      <c r="H23" s="14">
        <v>92</v>
      </c>
      <c r="I23" s="15">
        <v>56</v>
      </c>
      <c r="J23" s="18">
        <f t="shared" si="0"/>
        <v>505</v>
      </c>
      <c r="K23" s="19">
        <v>72.14</v>
      </c>
      <c r="L23" s="20">
        <v>21</v>
      </c>
      <c r="M23" s="9"/>
      <c r="N23" s="9"/>
      <c r="O23" s="9"/>
    </row>
    <row r="24" spans="1:15" x14ac:dyDescent="0.25">
      <c r="A24" s="9">
        <v>13</v>
      </c>
      <c r="B24" s="9" t="s">
        <v>35</v>
      </c>
      <c r="C24" s="9">
        <v>67</v>
      </c>
      <c r="D24" s="10">
        <v>51</v>
      </c>
      <c r="E24" s="11">
        <v>87</v>
      </c>
      <c r="F24" s="12">
        <v>65</v>
      </c>
      <c r="G24" s="13">
        <v>92</v>
      </c>
      <c r="H24" s="14">
        <v>75</v>
      </c>
      <c r="I24" s="15">
        <v>64</v>
      </c>
      <c r="J24" s="18">
        <f t="shared" si="0"/>
        <v>501</v>
      </c>
      <c r="K24" s="19">
        <v>71.650000000000006</v>
      </c>
      <c r="L24" s="17">
        <v>22</v>
      </c>
      <c r="M24" s="9"/>
      <c r="N24" s="9"/>
      <c r="O24" s="9"/>
    </row>
    <row r="25" spans="1:15" x14ac:dyDescent="0.25">
      <c r="A25" s="9">
        <v>22</v>
      </c>
      <c r="B25" s="9" t="s">
        <v>27</v>
      </c>
      <c r="C25" s="9">
        <v>78</v>
      </c>
      <c r="D25" s="10">
        <v>56</v>
      </c>
      <c r="E25" s="11">
        <v>80</v>
      </c>
      <c r="F25" s="12">
        <v>81</v>
      </c>
      <c r="G25" s="13">
        <v>56</v>
      </c>
      <c r="H25" s="14">
        <v>61</v>
      </c>
      <c r="I25" s="15">
        <v>75</v>
      </c>
      <c r="J25" s="18">
        <f t="shared" si="0"/>
        <v>487</v>
      </c>
      <c r="K25" s="19">
        <v>69.540000000000006</v>
      </c>
      <c r="L25" s="20">
        <v>23</v>
      </c>
      <c r="M25" s="9"/>
      <c r="N25" s="9"/>
      <c r="O25" s="9"/>
    </row>
    <row r="26" spans="1:15" x14ac:dyDescent="0.25">
      <c r="A26" s="9">
        <v>5</v>
      </c>
      <c r="B26" s="9" t="s">
        <v>15</v>
      </c>
      <c r="C26" s="9">
        <v>51</v>
      </c>
      <c r="D26" s="10">
        <v>65</v>
      </c>
      <c r="E26" s="11">
        <v>86</v>
      </c>
      <c r="F26" s="12">
        <v>75</v>
      </c>
      <c r="G26" s="13">
        <v>68</v>
      </c>
      <c r="H26" s="14">
        <v>75</v>
      </c>
      <c r="I26" s="15">
        <v>65</v>
      </c>
      <c r="J26" s="18">
        <f t="shared" si="0"/>
        <v>485</v>
      </c>
      <c r="K26" s="19">
        <v>69.28</v>
      </c>
      <c r="L26" s="17">
        <v>24</v>
      </c>
      <c r="M26" s="9"/>
      <c r="N26" s="9"/>
      <c r="O26" s="9"/>
    </row>
    <row r="27" spans="1:15" x14ac:dyDescent="0.25">
      <c r="A27" s="9">
        <v>10</v>
      </c>
      <c r="B27" s="9" t="s">
        <v>11</v>
      </c>
      <c r="C27" s="9">
        <v>75</v>
      </c>
      <c r="D27" s="10">
        <v>51</v>
      </c>
      <c r="E27" s="11">
        <v>65</v>
      </c>
      <c r="F27" s="12">
        <v>75</v>
      </c>
      <c r="G27" s="13">
        <v>51</v>
      </c>
      <c r="H27" s="14">
        <v>65</v>
      </c>
      <c r="I27" s="15">
        <v>81</v>
      </c>
      <c r="J27" s="18">
        <f t="shared" si="0"/>
        <v>463</v>
      </c>
      <c r="K27" s="19">
        <v>66.14</v>
      </c>
      <c r="L27" s="20">
        <v>25</v>
      </c>
      <c r="M27" s="9"/>
      <c r="N27" s="9"/>
      <c r="O27" s="9"/>
    </row>
    <row r="28" spans="1:15" x14ac:dyDescent="0.25">
      <c r="A28" s="9">
        <v>12</v>
      </c>
      <c r="B28" s="9" t="s">
        <v>34</v>
      </c>
      <c r="C28" s="9">
        <v>71</v>
      </c>
      <c r="D28" s="10">
        <v>65</v>
      </c>
      <c r="E28" s="11">
        <v>51</v>
      </c>
      <c r="F28" s="12">
        <v>72</v>
      </c>
      <c r="G28" s="13">
        <v>68</v>
      </c>
      <c r="H28" s="14">
        <v>51</v>
      </c>
      <c r="I28" s="15">
        <v>78</v>
      </c>
      <c r="J28" s="18">
        <f t="shared" si="0"/>
        <v>456</v>
      </c>
      <c r="K28" s="19">
        <v>65.14</v>
      </c>
      <c r="L28" s="17">
        <v>26</v>
      </c>
      <c r="M28" s="9"/>
      <c r="N28" s="9"/>
      <c r="O28" s="9"/>
    </row>
    <row r="29" spans="1:15" x14ac:dyDescent="0.25">
      <c r="C29">
        <f>AVERAGE(C3:C28)</f>
        <v>74.5</v>
      </c>
      <c r="D29">
        <f t="shared" ref="D29:I29" si="1">AVERAGE(D3:D28)</f>
        <v>74.07692307692308</v>
      </c>
      <c r="E29">
        <f t="shared" si="1"/>
        <v>74.730769230769226</v>
      </c>
      <c r="F29">
        <f t="shared" si="1"/>
        <v>78.92307692307692</v>
      </c>
      <c r="G29">
        <f t="shared" si="1"/>
        <v>74.57692307692308</v>
      </c>
      <c r="H29">
        <f t="shared" si="1"/>
        <v>75</v>
      </c>
      <c r="I29">
        <f t="shared" si="1"/>
        <v>75.57692307692308</v>
      </c>
    </row>
    <row r="30" spans="1:15" x14ac:dyDescent="0.25">
      <c r="A30" s="22" t="s">
        <v>40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5" ht="12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</sheetData>
  <sortState ref="A3:L28">
    <sortCondition ref="L3:L28"/>
  </sortState>
  <mergeCells count="2">
    <mergeCell ref="A1:O1"/>
    <mergeCell ref="A30:L3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M5" sqref="M5"/>
    </sheetView>
  </sheetViews>
  <sheetFormatPr defaultRowHeight="16.5" x14ac:dyDescent="0.25"/>
  <cols>
    <col min="1" max="2" width="8.125" customWidth="1"/>
    <col min="3" max="3" width="8.125" style="2" customWidth="1"/>
    <col min="4" max="4" width="8.125" style="3" customWidth="1"/>
    <col min="5" max="6" width="8.125" customWidth="1"/>
    <col min="7" max="7" width="7.875" style="8" customWidth="1"/>
    <col min="8" max="12" width="8.125" customWidth="1"/>
  </cols>
  <sheetData>
    <row r="1" spans="1:9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16" t="s">
        <v>8</v>
      </c>
      <c r="B2" s="12" t="s">
        <v>9</v>
      </c>
      <c r="C2" s="10" t="s">
        <v>39</v>
      </c>
      <c r="D2" s="30" t="s">
        <v>3</v>
      </c>
      <c r="E2" s="25" t="s">
        <v>41</v>
      </c>
      <c r="F2" s="27" t="s">
        <v>45</v>
      </c>
      <c r="G2" s="17" t="s">
        <v>42</v>
      </c>
      <c r="H2" s="24" t="s">
        <v>43</v>
      </c>
      <c r="I2" s="26" t="s">
        <v>44</v>
      </c>
    </row>
    <row r="3" spans="1:9" x14ac:dyDescent="0.25">
      <c r="A3" s="16">
        <v>1</v>
      </c>
      <c r="B3" s="12" t="s">
        <v>19</v>
      </c>
      <c r="C3" s="10">
        <f>VLOOKUP($A3,第一次!$A:$L,4,0)</f>
        <v>74</v>
      </c>
      <c r="D3" s="31">
        <f>VLOOKUP($A3,第一次!$A:$L,5,0)</f>
        <v>62</v>
      </c>
      <c r="E3" s="29">
        <f>VLOOKUP($A3,第一次!$A:$L,9,0)</f>
        <v>71</v>
      </c>
      <c r="F3" s="28">
        <f>VLOOKUP($A3,第一次!$A:$L,12,0)</f>
        <v>19</v>
      </c>
      <c r="G3" s="20">
        <f>C3*5+D3*3+E3*2</f>
        <v>698</v>
      </c>
      <c r="H3" s="24">
        <f>G3/10</f>
        <v>69.8</v>
      </c>
      <c r="I3" s="26">
        <v>19</v>
      </c>
    </row>
    <row r="4" spans="1:9" x14ac:dyDescent="0.25">
      <c r="A4" s="16">
        <v>2</v>
      </c>
      <c r="B4" s="12" t="s">
        <v>18</v>
      </c>
      <c r="C4" s="10">
        <f>VLOOKUP($A4,第一次!$A:$L,4,0)</f>
        <v>92</v>
      </c>
      <c r="D4" s="31">
        <f>VLOOKUP($A4,第一次!$A:$L,5,0)</f>
        <v>84</v>
      </c>
      <c r="E4" s="29">
        <f>VLOOKUP($A4,第一次!$A:$L,9,0)</f>
        <v>67</v>
      </c>
      <c r="F4" s="28">
        <f>VLOOKUP($A4,第一次!$A:$L,12,0)</f>
        <v>5</v>
      </c>
      <c r="G4" s="20">
        <f>C4*5+D4*3+E4*2</f>
        <v>846</v>
      </c>
      <c r="H4" s="24">
        <f>G4/10</f>
        <v>84.6</v>
      </c>
      <c r="I4" s="26">
        <v>4</v>
      </c>
    </row>
    <row r="5" spans="1:9" x14ac:dyDescent="0.25">
      <c r="A5" s="16">
        <v>3</v>
      </c>
      <c r="B5" s="12" t="s">
        <v>17</v>
      </c>
      <c r="C5" s="10">
        <f>VLOOKUP($A5,第一次!$A:$L,4,0)</f>
        <v>64</v>
      </c>
      <c r="D5" s="31">
        <f>VLOOKUP($A5,第一次!$A:$L,5,0)</f>
        <v>68</v>
      </c>
      <c r="E5" s="29">
        <f>VLOOKUP($A5,第一次!$A:$L,9,0)</f>
        <v>56</v>
      </c>
      <c r="F5" s="28">
        <f>VLOOKUP($A5,第一次!$A:$L,12,0)</f>
        <v>21</v>
      </c>
      <c r="G5" s="20">
        <f>C5*5+D5*3+E5*2</f>
        <v>636</v>
      </c>
      <c r="H5" s="24">
        <f>G5/10</f>
        <v>63.6</v>
      </c>
      <c r="I5" s="26">
        <v>24</v>
      </c>
    </row>
    <row r="6" spans="1:9" x14ac:dyDescent="0.25">
      <c r="A6" s="16">
        <v>4</v>
      </c>
      <c r="B6" s="12" t="s">
        <v>16</v>
      </c>
      <c r="C6" s="10">
        <f>VLOOKUP($A6,第一次!$A:$L,4,0)</f>
        <v>98</v>
      </c>
      <c r="D6" s="31">
        <f>VLOOKUP($A6,第一次!$A:$L,5,0)</f>
        <v>84</v>
      </c>
      <c r="E6" s="29">
        <f>VLOOKUP($A6,第一次!$A:$L,9,0)</f>
        <v>80</v>
      </c>
      <c r="F6" s="28">
        <f>VLOOKUP($A6,第一次!$A:$L,12,0)</f>
        <v>2</v>
      </c>
      <c r="G6" s="20">
        <f>C6*5+D6*3+E6*2</f>
        <v>902</v>
      </c>
      <c r="H6" s="24">
        <f>G6/10</f>
        <v>90.2</v>
      </c>
      <c r="I6" s="26">
        <v>1</v>
      </c>
    </row>
    <row r="7" spans="1:9" x14ac:dyDescent="0.25">
      <c r="A7" s="16">
        <v>5</v>
      </c>
      <c r="B7" s="12" t="s">
        <v>15</v>
      </c>
      <c r="C7" s="10">
        <f>VLOOKUP($A7,第一次!$A:$L,4,0)</f>
        <v>65</v>
      </c>
      <c r="D7" s="31">
        <f>VLOOKUP($A7,第一次!$A:$L,5,0)</f>
        <v>86</v>
      </c>
      <c r="E7" s="29">
        <f>VLOOKUP($A7,第一次!$A:$L,9,0)</f>
        <v>65</v>
      </c>
      <c r="F7" s="28">
        <f>VLOOKUP($A7,第一次!$A:$L,12,0)</f>
        <v>24</v>
      </c>
      <c r="G7" s="20">
        <f>C7*5+D7*3+E7*2</f>
        <v>713</v>
      </c>
      <c r="H7" s="24">
        <f>G7/10</f>
        <v>71.3</v>
      </c>
      <c r="I7" s="26">
        <v>17</v>
      </c>
    </row>
    <row r="8" spans="1:9" x14ac:dyDescent="0.25">
      <c r="A8" s="16">
        <v>6</v>
      </c>
      <c r="B8" s="12" t="s">
        <v>14</v>
      </c>
      <c r="C8" s="10">
        <f>VLOOKUP($A8,第一次!$A:$L,4,0)</f>
        <v>64</v>
      </c>
      <c r="D8" s="31">
        <f>VLOOKUP($A8,第一次!$A:$L,5,0)</f>
        <v>75</v>
      </c>
      <c r="E8" s="29">
        <f>VLOOKUP($A8,第一次!$A:$L,9,0)</f>
        <v>95</v>
      </c>
      <c r="F8" s="28">
        <f>VLOOKUP($A8,第一次!$A:$L,12,0)</f>
        <v>4</v>
      </c>
      <c r="G8" s="20">
        <f>C8*5+D8*3+E8*2</f>
        <v>735</v>
      </c>
      <c r="H8" s="24">
        <f>G8/10</f>
        <v>73.5</v>
      </c>
      <c r="I8" s="26">
        <v>14</v>
      </c>
    </row>
    <row r="9" spans="1:9" x14ac:dyDescent="0.25">
      <c r="A9" s="16">
        <v>7</v>
      </c>
      <c r="B9" s="12" t="s">
        <v>13</v>
      </c>
      <c r="C9" s="10">
        <f>VLOOKUP($A9,第一次!$A:$L,4,0)</f>
        <v>72</v>
      </c>
      <c r="D9" s="31">
        <f>VLOOKUP($A9,第一次!$A:$L,5,0)</f>
        <v>76</v>
      </c>
      <c r="E9" s="29">
        <f>VLOOKUP($A9,第一次!$A:$L,9,0)</f>
        <v>81</v>
      </c>
      <c r="F9" s="28">
        <f>VLOOKUP($A9,第一次!$A:$L,12,0)</f>
        <v>10</v>
      </c>
      <c r="G9" s="20">
        <f>C9*5+D9*3+E9*2</f>
        <v>750</v>
      </c>
      <c r="H9" s="24">
        <f>G9/10</f>
        <v>75</v>
      </c>
      <c r="I9" s="26">
        <v>11</v>
      </c>
    </row>
    <row r="10" spans="1:9" x14ac:dyDescent="0.25">
      <c r="A10" s="16">
        <v>8</v>
      </c>
      <c r="B10" s="12" t="s">
        <v>12</v>
      </c>
      <c r="C10" s="10">
        <f>VLOOKUP($A10,第一次!$A:$L,4,0)</f>
        <v>65</v>
      </c>
      <c r="D10" s="31">
        <f>VLOOKUP($A10,第一次!$A:$L,5,0)</f>
        <v>64</v>
      </c>
      <c r="E10" s="29">
        <f>VLOOKUP($A10,第一次!$A:$L,9,0)</f>
        <v>68</v>
      </c>
      <c r="F10" s="28">
        <f>VLOOKUP($A10,第一次!$A:$L,12,0)</f>
        <v>20</v>
      </c>
      <c r="G10" s="20">
        <f>C10*5+D10*3+E10*2</f>
        <v>653</v>
      </c>
      <c r="H10" s="24">
        <f>G10/10</f>
        <v>65.3</v>
      </c>
      <c r="I10" s="26">
        <v>22</v>
      </c>
    </row>
    <row r="11" spans="1:9" x14ac:dyDescent="0.25">
      <c r="A11" s="16">
        <v>9</v>
      </c>
      <c r="B11" s="12" t="s">
        <v>10</v>
      </c>
      <c r="C11" s="10">
        <f>VLOOKUP($A11,第一次!$A:$L,4,0)</f>
        <v>73</v>
      </c>
      <c r="D11" s="31">
        <f>VLOOKUP($A11,第一次!$A:$L,5,0)</f>
        <v>72</v>
      </c>
      <c r="E11" s="29">
        <f>VLOOKUP($A11,第一次!$A:$L,9,0)</f>
        <v>74</v>
      </c>
      <c r="F11" s="28">
        <f>VLOOKUP($A11,第一次!$A:$L,12,0)</f>
        <v>16</v>
      </c>
      <c r="G11" s="20">
        <f>C11*5+D11*3+E11*2</f>
        <v>729</v>
      </c>
      <c r="H11" s="24">
        <f>G11/10</f>
        <v>72.900000000000006</v>
      </c>
      <c r="I11" s="26">
        <v>16</v>
      </c>
    </row>
    <row r="12" spans="1:9" x14ac:dyDescent="0.25">
      <c r="A12" s="16">
        <v>10</v>
      </c>
      <c r="B12" s="12" t="s">
        <v>11</v>
      </c>
      <c r="C12" s="10">
        <f>VLOOKUP($A12,第一次!$A:$L,4,0)</f>
        <v>51</v>
      </c>
      <c r="D12" s="31">
        <f>VLOOKUP($A12,第一次!$A:$L,5,0)</f>
        <v>65</v>
      </c>
      <c r="E12" s="29">
        <f>VLOOKUP($A12,第一次!$A:$L,9,0)</f>
        <v>81</v>
      </c>
      <c r="F12" s="28">
        <f>VLOOKUP($A12,第一次!$A:$L,12,0)</f>
        <v>25</v>
      </c>
      <c r="G12" s="20">
        <f>C12*5+D12*3+E12*2</f>
        <v>612</v>
      </c>
      <c r="H12" s="24">
        <f>G12/10</f>
        <v>61.2</v>
      </c>
      <c r="I12" s="26">
        <v>26</v>
      </c>
    </row>
    <row r="13" spans="1:9" x14ac:dyDescent="0.25">
      <c r="A13" s="16">
        <v>11</v>
      </c>
      <c r="B13" s="12" t="s">
        <v>33</v>
      </c>
      <c r="C13" s="10">
        <f>VLOOKUP($A13,第一次!$A:$L,4,0)</f>
        <v>87</v>
      </c>
      <c r="D13" s="31">
        <f>VLOOKUP($A13,第一次!$A:$L,5,0)</f>
        <v>73</v>
      </c>
      <c r="E13" s="29">
        <f>VLOOKUP($A13,第一次!$A:$L,9,0)</f>
        <v>75</v>
      </c>
      <c r="F13" s="28">
        <f>VLOOKUP($A13,第一次!$A:$L,12,0)</f>
        <v>12</v>
      </c>
      <c r="G13" s="20">
        <f>C13*5+D13*3+E13*2</f>
        <v>804</v>
      </c>
      <c r="H13" s="24">
        <f>G13/10</f>
        <v>80.400000000000006</v>
      </c>
      <c r="I13" s="26">
        <v>8</v>
      </c>
    </row>
    <row r="14" spans="1:9" x14ac:dyDescent="0.25">
      <c r="A14" s="16">
        <v>12</v>
      </c>
      <c r="B14" s="12" t="s">
        <v>34</v>
      </c>
      <c r="C14" s="10">
        <f>VLOOKUP($A14,第一次!$A:$L,4,0)</f>
        <v>65</v>
      </c>
      <c r="D14" s="31">
        <f>VLOOKUP($A14,第一次!$A:$L,5,0)</f>
        <v>51</v>
      </c>
      <c r="E14" s="29">
        <f>VLOOKUP($A14,第一次!$A:$L,9,0)</f>
        <v>78</v>
      </c>
      <c r="F14" s="28">
        <f>VLOOKUP($A14,第一次!$A:$L,12,0)</f>
        <v>26</v>
      </c>
      <c r="G14" s="20">
        <f>C14*5+D14*3+E14*2</f>
        <v>634</v>
      </c>
      <c r="H14" s="24">
        <f>G14/10</f>
        <v>63.4</v>
      </c>
      <c r="I14" s="26">
        <v>25</v>
      </c>
    </row>
    <row r="15" spans="1:9" x14ac:dyDescent="0.25">
      <c r="A15" s="16">
        <v>13</v>
      </c>
      <c r="B15" s="12" t="s">
        <v>35</v>
      </c>
      <c r="C15" s="10">
        <f>VLOOKUP($A15,第一次!$A:$L,4,0)</f>
        <v>51</v>
      </c>
      <c r="D15" s="31">
        <f>VLOOKUP($A15,第一次!$A:$L,5,0)</f>
        <v>87</v>
      </c>
      <c r="E15" s="29">
        <f>VLOOKUP($A15,第一次!$A:$L,9,0)</f>
        <v>64</v>
      </c>
      <c r="F15" s="28">
        <f>VLOOKUP($A15,第一次!$A:$L,12,0)</f>
        <v>22</v>
      </c>
      <c r="G15" s="20">
        <f>C15*5+D15*3+E15*2</f>
        <v>644</v>
      </c>
      <c r="H15" s="24">
        <f>G15/10</f>
        <v>64.400000000000006</v>
      </c>
      <c r="I15" s="26">
        <v>23</v>
      </c>
    </row>
    <row r="16" spans="1:9" x14ac:dyDescent="0.25">
      <c r="A16" s="16">
        <v>14</v>
      </c>
      <c r="B16" s="12" t="s">
        <v>20</v>
      </c>
      <c r="C16" s="10">
        <f>VLOOKUP($A16,第一次!$A:$L,4,0)</f>
        <v>87</v>
      </c>
      <c r="D16" s="31">
        <f>VLOOKUP($A16,第一次!$A:$L,5,0)</f>
        <v>88</v>
      </c>
      <c r="E16" s="29">
        <f>VLOOKUP($A16,第一次!$A:$L,9,0)</f>
        <v>75</v>
      </c>
      <c r="F16" s="28">
        <f>VLOOKUP($A16,第一次!$A:$L,12,0)</f>
        <v>8</v>
      </c>
      <c r="G16" s="20">
        <f>C16*5+D16*3+E16*2</f>
        <v>849</v>
      </c>
      <c r="H16" s="24">
        <f>G16/10</f>
        <v>84.9</v>
      </c>
      <c r="I16" s="26">
        <v>3</v>
      </c>
    </row>
    <row r="17" spans="1:9" x14ac:dyDescent="0.25">
      <c r="A17" s="16">
        <v>15</v>
      </c>
      <c r="B17" s="12" t="s">
        <v>21</v>
      </c>
      <c r="C17" s="10">
        <f>VLOOKUP($A17,第一次!$A:$L,4,0)</f>
        <v>88</v>
      </c>
      <c r="D17" s="31">
        <f>VLOOKUP($A17,第一次!$A:$L,5,0)</f>
        <v>92</v>
      </c>
      <c r="E17" s="29">
        <f>VLOOKUP($A17,第一次!$A:$L,9,0)</f>
        <v>76</v>
      </c>
      <c r="F17" s="28">
        <f>VLOOKUP($A17,第一次!$A:$L,12,0)</f>
        <v>13</v>
      </c>
      <c r="G17" s="20">
        <f>C17*5+D17*3+E17*2</f>
        <v>868</v>
      </c>
      <c r="H17" s="24">
        <f>G17/10</f>
        <v>86.8</v>
      </c>
      <c r="I17" s="26">
        <v>2</v>
      </c>
    </row>
    <row r="18" spans="1:9" x14ac:dyDescent="0.25">
      <c r="A18" s="16">
        <v>16</v>
      </c>
      <c r="B18" s="12" t="s">
        <v>22</v>
      </c>
      <c r="C18" s="10">
        <f>VLOOKUP($A18,第一次!$A:$L,4,0)</f>
        <v>84</v>
      </c>
      <c r="D18" s="31">
        <f>VLOOKUP($A18,第一次!$A:$L,5,0)</f>
        <v>86</v>
      </c>
      <c r="E18" s="29">
        <f>VLOOKUP($A18,第一次!$A:$L,9,0)</f>
        <v>71</v>
      </c>
      <c r="F18" s="28">
        <f>VLOOKUP($A18,第一次!$A:$L,12,0)</f>
        <v>1</v>
      </c>
      <c r="G18" s="20">
        <f>C18*5+D18*3+E18*2</f>
        <v>820</v>
      </c>
      <c r="H18" s="24">
        <f>G18/10</f>
        <v>82</v>
      </c>
      <c r="I18" s="26">
        <v>6</v>
      </c>
    </row>
    <row r="19" spans="1:9" x14ac:dyDescent="0.25">
      <c r="A19" s="16">
        <v>17</v>
      </c>
      <c r="B19" s="12" t="s">
        <v>23</v>
      </c>
      <c r="C19" s="10">
        <f>VLOOKUP($A19,第一次!$A:$L,4,0)</f>
        <v>86</v>
      </c>
      <c r="D19" s="31">
        <f>VLOOKUP($A19,第一次!$A:$L,5,0)</f>
        <v>75</v>
      </c>
      <c r="E19" s="29">
        <f>VLOOKUP($A19,第一次!$A:$L,9,0)</f>
        <v>88</v>
      </c>
      <c r="F19" s="28">
        <f>VLOOKUP($A19,第一次!$A:$L,12,0)</f>
        <v>6</v>
      </c>
      <c r="G19" s="20">
        <f>C19*5+D19*3+E19*2</f>
        <v>831</v>
      </c>
      <c r="H19" s="24">
        <f>G19/10</f>
        <v>83.1</v>
      </c>
      <c r="I19" s="26">
        <v>5</v>
      </c>
    </row>
    <row r="20" spans="1:9" x14ac:dyDescent="0.25">
      <c r="A20" s="16">
        <v>19</v>
      </c>
      <c r="B20" s="12" t="s">
        <v>24</v>
      </c>
      <c r="C20" s="10">
        <f>VLOOKUP($A20,第一次!$A:$L,4,0)</f>
        <v>76</v>
      </c>
      <c r="D20" s="31">
        <f>VLOOKUP($A20,第一次!$A:$L,5,0)</f>
        <v>71</v>
      </c>
      <c r="E20" s="29">
        <f>VLOOKUP($A20,第一次!$A:$L,9,0)</f>
        <v>95</v>
      </c>
      <c r="F20" s="28">
        <f>VLOOKUP($A20,第一次!$A:$L,12,0)</f>
        <v>18</v>
      </c>
      <c r="G20" s="20">
        <f>C20*5+D20*3+E20*2</f>
        <v>783</v>
      </c>
      <c r="H20" s="24">
        <f>G20/10</f>
        <v>78.3</v>
      </c>
      <c r="I20" s="26">
        <v>9</v>
      </c>
    </row>
    <row r="21" spans="1:9" x14ac:dyDescent="0.25">
      <c r="A21" s="16">
        <v>20</v>
      </c>
      <c r="B21" s="12" t="s">
        <v>25</v>
      </c>
      <c r="C21" s="10">
        <f>VLOOKUP($A21,第一次!$A:$L,4,0)</f>
        <v>71</v>
      </c>
      <c r="D21" s="31">
        <f>VLOOKUP($A21,第一次!$A:$L,5,0)</f>
        <v>67</v>
      </c>
      <c r="E21" s="29">
        <f>VLOOKUP($A21,第一次!$A:$L,9,0)</f>
        <v>75</v>
      </c>
      <c r="F21" s="28">
        <f>VLOOKUP($A21,第一次!$A:$L,12,0)</f>
        <v>9</v>
      </c>
      <c r="G21" s="20">
        <f>C21*5+D21*3+E21*2</f>
        <v>706</v>
      </c>
      <c r="H21" s="24">
        <f>G21/10</f>
        <v>70.599999999999994</v>
      </c>
      <c r="I21" s="26">
        <v>18</v>
      </c>
    </row>
    <row r="22" spans="1:9" x14ac:dyDescent="0.25">
      <c r="A22" s="16">
        <v>21</v>
      </c>
      <c r="B22" s="12" t="s">
        <v>26</v>
      </c>
      <c r="C22" s="10">
        <f>VLOOKUP($A22,第一次!$A:$L,4,0)</f>
        <v>67</v>
      </c>
      <c r="D22" s="31">
        <f>VLOOKUP($A22,第一次!$A:$L,5,0)</f>
        <v>56</v>
      </c>
      <c r="E22" s="29">
        <f>VLOOKUP($A22,第一次!$A:$L,9,0)</f>
        <v>91</v>
      </c>
      <c r="F22" s="28">
        <f>VLOOKUP($A22,第一次!$A:$L,12,0)</f>
        <v>17</v>
      </c>
      <c r="G22" s="20">
        <f>C22*5+D22*3+E22*2</f>
        <v>685</v>
      </c>
      <c r="H22" s="24">
        <f>G22/10</f>
        <v>68.5</v>
      </c>
      <c r="I22" s="26">
        <v>20</v>
      </c>
    </row>
    <row r="23" spans="1:9" x14ac:dyDescent="0.25">
      <c r="A23" s="16">
        <v>22</v>
      </c>
      <c r="B23" s="12" t="s">
        <v>27</v>
      </c>
      <c r="C23" s="10">
        <f>VLOOKUP($A23,第一次!$A:$L,4,0)</f>
        <v>56</v>
      </c>
      <c r="D23" s="31">
        <f>VLOOKUP($A23,第一次!$A:$L,5,0)</f>
        <v>80</v>
      </c>
      <c r="E23" s="29">
        <f>VLOOKUP($A23,第一次!$A:$L,9,0)</f>
        <v>75</v>
      </c>
      <c r="F23" s="28">
        <f>VLOOKUP($A23,第一次!$A:$L,12,0)</f>
        <v>23</v>
      </c>
      <c r="G23" s="20">
        <f>C23*5+D23*3+E23*2</f>
        <v>670</v>
      </c>
      <c r="H23" s="24">
        <f>G23/10</f>
        <v>67</v>
      </c>
      <c r="I23" s="26">
        <v>21</v>
      </c>
    </row>
    <row r="24" spans="1:9" x14ac:dyDescent="0.25">
      <c r="A24" s="16">
        <v>23</v>
      </c>
      <c r="B24" s="12" t="s">
        <v>28</v>
      </c>
      <c r="C24" s="10">
        <f>VLOOKUP($A24,第一次!$A:$L,4,0)</f>
        <v>80</v>
      </c>
      <c r="D24" s="31">
        <f>VLOOKUP($A24,第一次!$A:$L,5,0)</f>
        <v>65</v>
      </c>
      <c r="E24" s="29">
        <f>VLOOKUP($A24,第一次!$A:$L,9,0)</f>
        <v>75</v>
      </c>
      <c r="F24" s="28">
        <f>VLOOKUP($A24,第一次!$A:$L,12,0)</f>
        <v>14</v>
      </c>
      <c r="G24" s="20">
        <f>C24*5+D24*3+E24*2</f>
        <v>745</v>
      </c>
      <c r="H24" s="24">
        <f>G24/10</f>
        <v>74.5</v>
      </c>
      <c r="I24" s="26">
        <v>13</v>
      </c>
    </row>
    <row r="25" spans="1:9" x14ac:dyDescent="0.25">
      <c r="A25" s="16">
        <v>24</v>
      </c>
      <c r="B25" s="12" t="s">
        <v>29</v>
      </c>
      <c r="C25" s="10">
        <f>VLOOKUP($A25,第一次!$A:$L,4,0)</f>
        <v>81</v>
      </c>
      <c r="D25" s="31">
        <f>VLOOKUP($A25,第一次!$A:$L,5,0)</f>
        <v>95</v>
      </c>
      <c r="E25" s="29">
        <f>VLOOKUP($A25,第一次!$A:$L,9,0)</f>
        <v>64</v>
      </c>
      <c r="F25" s="28">
        <f>VLOOKUP($A25,第一次!$A:$L,12,0)</f>
        <v>3</v>
      </c>
      <c r="G25" s="20">
        <f>C25*5+D25*3+E25*2</f>
        <v>818</v>
      </c>
      <c r="H25" s="24">
        <f>G25/10</f>
        <v>81.8</v>
      </c>
      <c r="I25" s="26">
        <v>7</v>
      </c>
    </row>
    <row r="26" spans="1:9" x14ac:dyDescent="0.25">
      <c r="A26" s="16">
        <v>25</v>
      </c>
      <c r="B26" s="12" t="s">
        <v>30</v>
      </c>
      <c r="C26" s="10">
        <f>VLOOKUP($A26,第一次!$A:$L,4,0)</f>
        <v>72</v>
      </c>
      <c r="D26" s="31">
        <f>VLOOKUP($A26,第一次!$A:$L,5,0)</f>
        <v>81</v>
      </c>
      <c r="E26" s="29">
        <f>VLOOKUP($A26,第一次!$A:$L,9,0)</f>
        <v>72</v>
      </c>
      <c r="F26" s="28">
        <f>VLOOKUP($A26,第一次!$A:$L,12,0)</f>
        <v>7</v>
      </c>
      <c r="G26" s="20">
        <f>C26*5+D26*3+E26*2</f>
        <v>747</v>
      </c>
      <c r="H26" s="24">
        <f>G26/10</f>
        <v>74.7</v>
      </c>
      <c r="I26" s="26">
        <v>12</v>
      </c>
    </row>
    <row r="27" spans="1:9" x14ac:dyDescent="0.25">
      <c r="A27" s="16">
        <v>26</v>
      </c>
      <c r="B27" s="12" t="s">
        <v>31</v>
      </c>
      <c r="C27" s="10">
        <f>VLOOKUP($A27,第一次!$A:$L,4,0)</f>
        <v>71</v>
      </c>
      <c r="D27" s="31">
        <f>VLOOKUP($A27,第一次!$A:$L,5,0)</f>
        <v>68</v>
      </c>
      <c r="E27" s="29">
        <f>VLOOKUP($A27,第一次!$A:$L,9,0)</f>
        <v>88</v>
      </c>
      <c r="F27" s="28">
        <f>VLOOKUP($A27,第一次!$A:$L,12,0)</f>
        <v>15</v>
      </c>
      <c r="G27" s="20">
        <f>C27*5+D27*3+E27*2</f>
        <v>735</v>
      </c>
      <c r="H27" s="24">
        <f>G27/10</f>
        <v>73.5</v>
      </c>
      <c r="I27" s="26">
        <v>15</v>
      </c>
    </row>
    <row r="28" spans="1:9" x14ac:dyDescent="0.25">
      <c r="A28" s="16">
        <v>27</v>
      </c>
      <c r="B28" s="12" t="s">
        <v>32</v>
      </c>
      <c r="C28" s="10">
        <f>VLOOKUP($A28,第一次!$A:$L,4,0)</f>
        <v>86</v>
      </c>
      <c r="D28" s="31">
        <f>VLOOKUP($A28,第一次!$A:$L,5,0)</f>
        <v>72</v>
      </c>
      <c r="E28" s="29">
        <f>VLOOKUP($A28,第一次!$A:$L,9,0)</f>
        <v>65</v>
      </c>
      <c r="F28" s="28">
        <f>VLOOKUP($A28,第一次!$A:$L,12,0)</f>
        <v>11</v>
      </c>
      <c r="G28" s="20">
        <f>C28*5+D28*3+E28*2</f>
        <v>776</v>
      </c>
      <c r="H28" s="24">
        <f>G28/10</f>
        <v>77.599999999999994</v>
      </c>
      <c r="I28" s="26">
        <v>10</v>
      </c>
    </row>
    <row r="29" spans="1:9" x14ac:dyDescent="0.25">
      <c r="C29"/>
      <c r="D29"/>
    </row>
    <row r="30" spans="1:9" x14ac:dyDescent="0.25">
      <c r="A30" s="23"/>
      <c r="B30" s="23"/>
      <c r="C30" s="23"/>
      <c r="D30" s="23"/>
      <c r="E30" s="23"/>
      <c r="F30" s="23"/>
      <c r="G30" s="23"/>
    </row>
    <row r="31" spans="1:9" x14ac:dyDescent="0.25">
      <c r="A31" s="23"/>
      <c r="B31" s="23"/>
      <c r="C31" s="23"/>
      <c r="D31" s="23"/>
      <c r="E31" s="23"/>
      <c r="F31" s="23"/>
      <c r="G31" s="23"/>
    </row>
    <row r="32" spans="1:9" ht="27" customHeight="1" x14ac:dyDescent="0.25">
      <c r="A32" s="23"/>
      <c r="B32" s="23"/>
      <c r="C32" s="23"/>
      <c r="D32" s="23"/>
      <c r="E32" s="23"/>
      <c r="F32" s="23"/>
      <c r="G32" s="23"/>
    </row>
  </sheetData>
  <sortState ref="A3:I28">
    <sortCondition ref="A3:A28"/>
  </sortState>
  <mergeCells count="2">
    <mergeCell ref="A1:I1"/>
    <mergeCell ref="A30:G3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2016-02-23T05:52:16Z</dcterms:created>
  <dcterms:modified xsi:type="dcterms:W3CDTF">2016-05-31T06:09:41Z</dcterms:modified>
</cp:coreProperties>
</file>