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723\"/>
    </mc:Choice>
  </mc:AlternateContent>
  <bookViews>
    <workbookView xWindow="0" yWindow="0" windowWidth="19200" windowHeight="11550" activeTab="1"/>
  </bookViews>
  <sheets>
    <sheet name="工作表1" sheetId="1" r:id="rId1"/>
    <sheet name="工作表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E4" i="2"/>
  <c r="H4" i="2"/>
  <c r="C5" i="2"/>
  <c r="D5" i="2"/>
  <c r="E5" i="2"/>
  <c r="H5" i="2"/>
  <c r="C6" i="2"/>
  <c r="D6" i="2"/>
  <c r="E6" i="2"/>
  <c r="H6" i="2"/>
  <c r="C7" i="2"/>
  <c r="D7" i="2"/>
  <c r="E7" i="2"/>
  <c r="H7" i="2"/>
  <c r="C8" i="2"/>
  <c r="D8" i="2"/>
  <c r="E8" i="2"/>
  <c r="H8" i="2"/>
  <c r="C9" i="2"/>
  <c r="D9" i="2"/>
  <c r="E9" i="2"/>
  <c r="H9" i="2"/>
  <c r="C10" i="2"/>
  <c r="D10" i="2"/>
  <c r="E10" i="2"/>
  <c r="H10" i="2"/>
  <c r="C11" i="2"/>
  <c r="D11" i="2"/>
  <c r="E11" i="2"/>
  <c r="H11" i="2"/>
  <c r="C12" i="2"/>
  <c r="D12" i="2"/>
  <c r="E12" i="2"/>
  <c r="H12" i="2"/>
  <c r="C13" i="2"/>
  <c r="D13" i="2"/>
  <c r="E13" i="2"/>
  <c r="H13" i="2"/>
  <c r="C14" i="2"/>
  <c r="D14" i="2"/>
  <c r="E14" i="2"/>
  <c r="H14" i="2"/>
  <c r="C15" i="2"/>
  <c r="D15" i="2"/>
  <c r="E15" i="2"/>
  <c r="H15" i="2"/>
  <c r="C16" i="2"/>
  <c r="D16" i="2"/>
  <c r="E16" i="2"/>
  <c r="H16" i="2"/>
  <c r="C17" i="2"/>
  <c r="D17" i="2"/>
  <c r="E17" i="2"/>
  <c r="H17" i="2"/>
  <c r="C18" i="2"/>
  <c r="D18" i="2"/>
  <c r="E18" i="2"/>
  <c r="H18" i="2"/>
  <c r="C19" i="2"/>
  <c r="D19" i="2"/>
  <c r="E19" i="2"/>
  <c r="H19" i="2"/>
  <c r="C20" i="2"/>
  <c r="D20" i="2"/>
  <c r="E20" i="2"/>
  <c r="H20" i="2"/>
  <c r="C21" i="2"/>
  <c r="D21" i="2"/>
  <c r="E21" i="2"/>
  <c r="H21" i="2"/>
  <c r="C22" i="2"/>
  <c r="D22" i="2"/>
  <c r="E22" i="2"/>
  <c r="H22" i="2"/>
  <c r="C23" i="2"/>
  <c r="D23" i="2"/>
  <c r="E23" i="2"/>
  <c r="H23" i="2"/>
  <c r="C24" i="2"/>
  <c r="D24" i="2"/>
  <c r="E24" i="2"/>
  <c r="H24" i="2"/>
  <c r="C25" i="2"/>
  <c r="D25" i="2"/>
  <c r="E25" i="2"/>
  <c r="H25" i="2"/>
  <c r="C26" i="2"/>
  <c r="D26" i="2"/>
  <c r="E26" i="2"/>
  <c r="H26" i="2"/>
  <c r="C27" i="2"/>
  <c r="D27" i="2"/>
  <c r="E27" i="2"/>
  <c r="H27" i="2"/>
  <c r="C28" i="2"/>
  <c r="D28" i="2"/>
  <c r="E28" i="2"/>
  <c r="H28" i="2"/>
  <c r="H3" i="2"/>
  <c r="E3" i="2"/>
  <c r="D3" i="2"/>
  <c r="C3" i="2"/>
  <c r="F3" i="2" s="1"/>
  <c r="G3" i="2" s="1"/>
  <c r="F28" i="2" l="1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D29" i="1"/>
  <c r="E29" i="1"/>
  <c r="F29" i="1"/>
  <c r="G29" i="1"/>
  <c r="H29" i="1"/>
  <c r="I29" i="1"/>
  <c r="C29" i="1"/>
  <c r="K24" i="1" l="1"/>
  <c r="K26" i="1"/>
  <c r="K19" i="1"/>
  <c r="K15" i="1"/>
  <c r="K17" i="1"/>
  <c r="K22" i="1"/>
  <c r="K28" i="1"/>
  <c r="K23" i="1"/>
  <c r="K27" i="1"/>
  <c r="K21" i="1"/>
  <c r="K18" i="1"/>
  <c r="K20" i="1"/>
  <c r="K16" i="1"/>
  <c r="K14" i="1"/>
  <c r="K10" i="1"/>
  <c r="K9" i="1"/>
  <c r="K12" i="1"/>
  <c r="K13" i="1"/>
  <c r="K7" i="1"/>
  <c r="K11" i="1"/>
  <c r="K4" i="1"/>
  <c r="K3" i="1"/>
  <c r="K25" i="1"/>
  <c r="K6" i="1"/>
  <c r="K5" i="1"/>
  <c r="K8" i="1"/>
  <c r="J5" i="1"/>
  <c r="J26" i="1"/>
  <c r="J19" i="1"/>
  <c r="J15" i="1"/>
  <c r="J17" i="1"/>
  <c r="J22" i="1"/>
  <c r="J28" i="1"/>
  <c r="J23" i="1"/>
  <c r="J27" i="1"/>
  <c r="J21" i="1"/>
  <c r="J18" i="1"/>
  <c r="J20" i="1"/>
  <c r="J16" i="1"/>
  <c r="J14" i="1"/>
  <c r="J10" i="1"/>
  <c r="J9" i="1"/>
  <c r="J12" i="1"/>
  <c r="J13" i="1"/>
  <c r="J7" i="1"/>
  <c r="J11" i="1"/>
  <c r="J4" i="1"/>
  <c r="J3" i="1"/>
  <c r="J25" i="1"/>
  <c r="J6" i="1"/>
  <c r="J24" i="1"/>
  <c r="J8" i="1"/>
</calcChain>
</file>

<file path=xl/sharedStrings.xml><?xml version="1.0" encoding="utf-8"?>
<sst xmlns="http://schemas.openxmlformats.org/spreadsheetml/2006/main" count="76" uniqueCount="45">
  <si>
    <t>安順國中104學年度一年七班第二學期定期考成績統計表</t>
    <phoneticPr fontId="1" type="noConversion"/>
  </si>
  <si>
    <t>座號</t>
    <phoneticPr fontId="1" type="noConversion"/>
  </si>
  <si>
    <t>姓名</t>
    <phoneticPr fontId="1" type="noConversion"/>
  </si>
  <si>
    <t>國語</t>
    <phoneticPr fontId="1" type="noConversion"/>
  </si>
  <si>
    <t>英文</t>
    <phoneticPr fontId="1" type="noConversion"/>
  </si>
  <si>
    <t>數學</t>
    <phoneticPr fontId="1" type="noConversion"/>
  </si>
  <si>
    <t>生物</t>
    <phoneticPr fontId="1" type="noConversion"/>
  </si>
  <si>
    <t>歷史</t>
    <phoneticPr fontId="1" type="noConversion"/>
  </si>
  <si>
    <t>地理</t>
    <phoneticPr fontId="1" type="noConversion"/>
  </si>
  <si>
    <t>公民</t>
    <phoneticPr fontId="1" type="noConversion"/>
  </si>
  <si>
    <t>總分</t>
    <phoneticPr fontId="1" type="noConversion"/>
  </si>
  <si>
    <t>平均</t>
    <phoneticPr fontId="1" type="noConversion"/>
  </si>
  <si>
    <t>名次</t>
    <phoneticPr fontId="1" type="noConversion"/>
  </si>
  <si>
    <t>王泰翔</t>
    <phoneticPr fontId="1" type="noConversion"/>
  </si>
  <si>
    <t>沈義凱</t>
    <phoneticPr fontId="1" type="noConversion"/>
  </si>
  <si>
    <t>林育昇</t>
    <phoneticPr fontId="1" type="noConversion"/>
  </si>
  <si>
    <t>林冠伯</t>
    <phoneticPr fontId="1" type="noConversion"/>
  </si>
  <si>
    <t>洪啟瑞</t>
    <phoneticPr fontId="1" type="noConversion"/>
  </si>
  <si>
    <t>堂桂綸</t>
    <phoneticPr fontId="1" type="noConversion"/>
  </si>
  <si>
    <t>不認識</t>
    <phoneticPr fontId="1" type="noConversion"/>
  </si>
  <si>
    <t>別班的</t>
    <phoneticPr fontId="1" type="noConversion"/>
  </si>
  <si>
    <t>陳柏園</t>
    <phoneticPr fontId="1" type="noConversion"/>
  </si>
  <si>
    <t>黃柏翰</t>
    <phoneticPr fontId="1" type="noConversion"/>
  </si>
  <si>
    <t>黃維傑</t>
    <phoneticPr fontId="1" type="noConversion"/>
  </si>
  <si>
    <t>黃富偉</t>
    <phoneticPr fontId="1" type="noConversion"/>
  </si>
  <si>
    <t>業博弈</t>
    <phoneticPr fontId="1" type="noConversion"/>
  </si>
  <si>
    <t>正與倫</t>
    <phoneticPr fontId="1" type="noConversion"/>
  </si>
  <si>
    <t>盧炳重</t>
    <phoneticPr fontId="1" type="noConversion"/>
  </si>
  <si>
    <t>王施啟</t>
    <phoneticPr fontId="1" type="noConversion"/>
  </si>
  <si>
    <t>吳嘉文</t>
    <phoneticPr fontId="1" type="noConversion"/>
  </si>
  <si>
    <t>汪嘉惠</t>
    <phoneticPr fontId="1" type="noConversion"/>
  </si>
  <si>
    <t>林郁婷</t>
    <phoneticPr fontId="1" type="noConversion"/>
  </si>
  <si>
    <t>徐姿勻</t>
    <phoneticPr fontId="1" type="noConversion"/>
  </si>
  <si>
    <t>許宣兒</t>
    <phoneticPr fontId="1" type="noConversion"/>
  </si>
  <si>
    <t>型男</t>
    <phoneticPr fontId="1" type="noConversion"/>
  </si>
  <si>
    <t>就是我</t>
    <phoneticPr fontId="1" type="noConversion"/>
  </si>
  <si>
    <t>黃彭瑞</t>
    <phoneticPr fontId="1" type="noConversion"/>
  </si>
  <si>
    <t>廖尹伶</t>
    <phoneticPr fontId="1" type="noConversion"/>
  </si>
  <si>
    <t>謝佳玲</t>
    <phoneticPr fontId="1" type="noConversion"/>
  </si>
  <si>
    <r>
      <t>親愛的貴家長:您孩子努力的表現都看到了</t>
    </r>
    <r>
      <rPr>
        <sz val="12"/>
        <color theme="1"/>
        <rFont val="新細明體"/>
        <family val="1"/>
        <charset val="136"/>
      </rPr>
      <t>，相信下一次會更好。</t>
    </r>
    <phoneticPr fontId="1" type="noConversion"/>
  </si>
  <si>
    <t>數學</t>
    <phoneticPr fontId="1" type="noConversion"/>
  </si>
  <si>
    <t>加權計分</t>
    <phoneticPr fontId="1" type="noConversion"/>
  </si>
  <si>
    <t>加權平均</t>
    <phoneticPr fontId="1" type="noConversion"/>
  </si>
  <si>
    <t>原始名次</t>
    <phoneticPr fontId="1" type="noConversion"/>
  </si>
  <si>
    <t>加權名次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</si>
</sst>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5" tint="-0.249977111117893"/>
      <name val="新細明體"/>
      <family val="2"/>
      <charset val="136"/>
      <scheme val="minor"/>
    </font>
    <font>
      <sz val="12"/>
      <color theme="8" tint="-0.249977111117893"/>
      <name val="新細明體"/>
      <family val="2"/>
      <charset val="136"/>
      <scheme val="minor"/>
    </font>
    <font>
      <sz val="12"/>
      <color theme="9"/>
      <name val="新細明體"/>
      <family val="2"/>
      <charset val="136"/>
      <scheme val="minor"/>
    </font>
    <font>
      <sz val="12"/>
      <color theme="9"/>
      <name val="新細明體"/>
      <family val="1"/>
      <charset val="136"/>
      <scheme val="minor"/>
    </font>
    <font>
      <sz val="12"/>
      <color theme="6" tint="-0.499984740745262"/>
      <name val="新細明體"/>
      <family val="2"/>
      <charset val="136"/>
      <scheme val="minor"/>
    </font>
    <font>
      <sz val="12"/>
      <color rgb="FF00B050"/>
      <name val="新細明體"/>
      <family val="2"/>
      <charset val="136"/>
      <scheme val="minor"/>
    </font>
    <font>
      <sz val="12"/>
      <color rgb="FF00B0F0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142" zoomScaleNormal="142" workbookViewId="0">
      <selection activeCell="E26" sqref="E26"/>
    </sheetView>
  </sheetViews>
  <sheetFormatPr defaultRowHeight="16.5" x14ac:dyDescent="0.25"/>
  <cols>
    <col min="1" max="1" width="5.625" customWidth="1"/>
    <col min="2" max="2" width="6.625" customWidth="1"/>
    <col min="3" max="3" width="4.625" style="1" customWidth="1"/>
    <col min="4" max="4" width="4.625" style="2" customWidth="1"/>
    <col min="5" max="5" width="4.625" style="3" customWidth="1"/>
    <col min="6" max="6" width="4.625" style="4" customWidth="1"/>
    <col min="7" max="7" width="4.625" style="5" customWidth="1"/>
    <col min="8" max="8" width="4.625" style="6" customWidth="1"/>
    <col min="9" max="9" width="4.625" style="7" customWidth="1"/>
    <col min="10" max="12" width="4.625" customWidth="1"/>
  </cols>
  <sheetData>
    <row r="1" spans="1:12" ht="16.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5" t="s">
        <v>9</v>
      </c>
      <c r="J2" s="8" t="s">
        <v>10</v>
      </c>
      <c r="K2" s="8" t="s">
        <v>11</v>
      </c>
      <c r="L2" s="8" t="s">
        <v>12</v>
      </c>
    </row>
    <row r="3" spans="1:12" x14ac:dyDescent="0.25">
      <c r="A3" s="8">
        <v>23</v>
      </c>
      <c r="B3" s="8" t="s">
        <v>35</v>
      </c>
      <c r="C3" s="9">
        <v>100</v>
      </c>
      <c r="D3" s="10">
        <v>100</v>
      </c>
      <c r="E3" s="11">
        <v>100</v>
      </c>
      <c r="F3" s="16">
        <v>100</v>
      </c>
      <c r="G3" s="13">
        <v>100</v>
      </c>
      <c r="H3" s="14">
        <v>100</v>
      </c>
      <c r="I3" s="15">
        <v>100</v>
      </c>
      <c r="J3" s="8">
        <f t="shared" ref="J3:J28" si="0">SUM(C3:I3)</f>
        <v>700</v>
      </c>
      <c r="K3" s="8">
        <f t="shared" ref="K3:K28" si="1">AVERAGE(C3:I3)</f>
        <v>100</v>
      </c>
      <c r="L3" s="8">
        <v>1</v>
      </c>
    </row>
    <row r="4" spans="1:12" x14ac:dyDescent="0.25">
      <c r="A4" s="8">
        <v>22</v>
      </c>
      <c r="B4" s="8" t="s">
        <v>34</v>
      </c>
      <c r="C4" s="9">
        <v>100</v>
      </c>
      <c r="D4" s="10">
        <v>100</v>
      </c>
      <c r="E4" s="11">
        <v>99</v>
      </c>
      <c r="F4" s="16">
        <v>100</v>
      </c>
      <c r="G4" s="13">
        <v>99</v>
      </c>
      <c r="H4" s="14">
        <v>99</v>
      </c>
      <c r="I4" s="15">
        <v>99</v>
      </c>
      <c r="J4" s="8">
        <f t="shared" si="0"/>
        <v>696</v>
      </c>
      <c r="K4" s="8">
        <f t="shared" si="1"/>
        <v>99.428571428571431</v>
      </c>
      <c r="L4" s="8">
        <v>2</v>
      </c>
    </row>
    <row r="5" spans="1:12" x14ac:dyDescent="0.25">
      <c r="A5" s="8">
        <v>26</v>
      </c>
      <c r="B5" s="8" t="s">
        <v>38</v>
      </c>
      <c r="C5" s="9">
        <v>99</v>
      </c>
      <c r="D5" s="10">
        <v>100</v>
      </c>
      <c r="E5" s="11">
        <v>99</v>
      </c>
      <c r="F5" s="16">
        <v>98</v>
      </c>
      <c r="G5" s="13">
        <v>97</v>
      </c>
      <c r="H5" s="14">
        <v>96</v>
      </c>
      <c r="I5" s="15">
        <v>95</v>
      </c>
      <c r="J5" s="8">
        <f t="shared" si="0"/>
        <v>684</v>
      </c>
      <c r="K5" s="8">
        <f t="shared" si="1"/>
        <v>97.714285714285708</v>
      </c>
      <c r="L5" s="8">
        <v>3</v>
      </c>
    </row>
    <row r="6" spans="1:12" x14ac:dyDescent="0.25">
      <c r="A6" s="8">
        <v>25</v>
      </c>
      <c r="B6" s="8" t="s">
        <v>37</v>
      </c>
      <c r="C6" s="9">
        <v>99</v>
      </c>
      <c r="D6" s="10">
        <v>85</v>
      </c>
      <c r="E6" s="11">
        <v>86</v>
      </c>
      <c r="F6" s="16">
        <v>87</v>
      </c>
      <c r="G6" s="13">
        <v>88</v>
      </c>
      <c r="H6" s="14">
        <v>89</v>
      </c>
      <c r="I6" s="15">
        <v>90</v>
      </c>
      <c r="J6" s="8">
        <f t="shared" si="0"/>
        <v>624</v>
      </c>
      <c r="K6" s="8">
        <f t="shared" si="1"/>
        <v>89.142857142857139</v>
      </c>
      <c r="L6" s="8">
        <v>4</v>
      </c>
    </row>
    <row r="7" spans="1:12" x14ac:dyDescent="0.25">
      <c r="A7" s="8">
        <v>20</v>
      </c>
      <c r="B7" s="8" t="s">
        <v>32</v>
      </c>
      <c r="C7" s="9">
        <v>88</v>
      </c>
      <c r="D7" s="10">
        <v>80</v>
      </c>
      <c r="E7" s="11">
        <v>81</v>
      </c>
      <c r="F7" s="16">
        <v>82</v>
      </c>
      <c r="G7" s="13">
        <v>83</v>
      </c>
      <c r="H7" s="14">
        <v>84</v>
      </c>
      <c r="I7" s="15">
        <v>85</v>
      </c>
      <c r="J7" s="8">
        <f t="shared" si="0"/>
        <v>583</v>
      </c>
      <c r="K7" s="8">
        <f t="shared" si="1"/>
        <v>83.285714285714292</v>
      </c>
      <c r="L7" s="8">
        <v>5</v>
      </c>
    </row>
    <row r="8" spans="1:12" x14ac:dyDescent="0.25">
      <c r="A8" s="8">
        <v>1</v>
      </c>
      <c r="B8" s="8" t="s">
        <v>13</v>
      </c>
      <c r="C8" s="9">
        <v>70</v>
      </c>
      <c r="D8" s="10">
        <v>70</v>
      </c>
      <c r="E8" s="11">
        <v>80</v>
      </c>
      <c r="F8" s="16">
        <v>99</v>
      </c>
      <c r="G8" s="13">
        <v>80</v>
      </c>
      <c r="H8" s="14">
        <v>81</v>
      </c>
      <c r="I8" s="15">
        <v>83</v>
      </c>
      <c r="J8" s="8">
        <f t="shared" si="0"/>
        <v>563</v>
      </c>
      <c r="K8" s="8">
        <f t="shared" si="1"/>
        <v>80.428571428571431</v>
      </c>
      <c r="L8" s="8">
        <v>6</v>
      </c>
    </row>
    <row r="9" spans="1:12" x14ac:dyDescent="0.25">
      <c r="A9" s="8">
        <v>17</v>
      </c>
      <c r="B9" s="8" t="s">
        <v>29</v>
      </c>
      <c r="C9" s="9">
        <v>95</v>
      </c>
      <c r="D9" s="10">
        <v>33</v>
      </c>
      <c r="E9" s="11">
        <v>75</v>
      </c>
      <c r="F9" s="16">
        <v>54</v>
      </c>
      <c r="G9" s="13">
        <v>75</v>
      </c>
      <c r="H9" s="14">
        <v>95</v>
      </c>
      <c r="I9" s="15">
        <v>88</v>
      </c>
      <c r="J9" s="8">
        <f t="shared" si="0"/>
        <v>515</v>
      </c>
      <c r="K9" s="8">
        <f t="shared" si="1"/>
        <v>73.571428571428569</v>
      </c>
      <c r="L9" s="8">
        <v>7</v>
      </c>
    </row>
    <row r="10" spans="1:12" x14ac:dyDescent="0.25">
      <c r="A10" s="8">
        <v>16</v>
      </c>
      <c r="B10" s="8" t="s">
        <v>28</v>
      </c>
      <c r="C10" s="9">
        <v>91</v>
      </c>
      <c r="D10" s="10">
        <v>85</v>
      </c>
      <c r="E10" s="11">
        <v>33</v>
      </c>
      <c r="F10" s="16">
        <v>75</v>
      </c>
      <c r="G10" s="13">
        <v>95</v>
      </c>
      <c r="H10" s="14">
        <v>88</v>
      </c>
      <c r="I10" s="15">
        <v>44</v>
      </c>
      <c r="J10" s="8">
        <f t="shared" si="0"/>
        <v>511</v>
      </c>
      <c r="K10" s="8">
        <f t="shared" si="1"/>
        <v>73</v>
      </c>
      <c r="L10" s="8">
        <v>8</v>
      </c>
    </row>
    <row r="11" spans="1:12" x14ac:dyDescent="0.25">
      <c r="A11" s="8">
        <v>21</v>
      </c>
      <c r="B11" s="8" t="s">
        <v>33</v>
      </c>
      <c r="C11" s="9">
        <v>75</v>
      </c>
      <c r="D11" s="10">
        <v>70</v>
      </c>
      <c r="E11" s="11">
        <v>71</v>
      </c>
      <c r="F11" s="16">
        <v>72</v>
      </c>
      <c r="G11" s="13">
        <v>73</v>
      </c>
      <c r="H11" s="14">
        <v>74</v>
      </c>
      <c r="I11" s="15">
        <v>75</v>
      </c>
      <c r="J11" s="8">
        <f t="shared" si="0"/>
        <v>510</v>
      </c>
      <c r="K11" s="8">
        <f t="shared" si="1"/>
        <v>72.857142857142861</v>
      </c>
      <c r="L11" s="8">
        <v>9</v>
      </c>
    </row>
    <row r="12" spans="1:12" x14ac:dyDescent="0.25">
      <c r="A12" s="8">
        <v>18</v>
      </c>
      <c r="B12" s="8" t="s">
        <v>30</v>
      </c>
      <c r="C12" s="9">
        <v>84</v>
      </c>
      <c r="D12" s="10">
        <v>45</v>
      </c>
      <c r="E12" s="11">
        <v>55</v>
      </c>
      <c r="F12" s="16">
        <v>65</v>
      </c>
      <c r="G12" s="13">
        <v>75</v>
      </c>
      <c r="H12" s="14">
        <v>85</v>
      </c>
      <c r="I12" s="15">
        <v>95</v>
      </c>
      <c r="J12" s="8">
        <f t="shared" si="0"/>
        <v>504</v>
      </c>
      <c r="K12" s="8">
        <f t="shared" si="1"/>
        <v>72</v>
      </c>
      <c r="L12" s="8">
        <v>10</v>
      </c>
    </row>
    <row r="13" spans="1:12" x14ac:dyDescent="0.25">
      <c r="A13" s="8">
        <v>19</v>
      </c>
      <c r="B13" s="8" t="s">
        <v>31</v>
      </c>
      <c r="C13" s="9">
        <v>69</v>
      </c>
      <c r="D13" s="10">
        <v>70</v>
      </c>
      <c r="E13" s="11">
        <v>71</v>
      </c>
      <c r="F13" s="16">
        <v>72</v>
      </c>
      <c r="G13" s="13">
        <v>73</v>
      </c>
      <c r="H13" s="14">
        <v>74</v>
      </c>
      <c r="I13" s="15">
        <v>75</v>
      </c>
      <c r="J13" s="8">
        <f t="shared" si="0"/>
        <v>504</v>
      </c>
      <c r="K13" s="8">
        <f t="shared" si="1"/>
        <v>72</v>
      </c>
      <c r="L13" s="8">
        <v>11</v>
      </c>
    </row>
    <row r="14" spans="1:12" x14ac:dyDescent="0.25">
      <c r="A14" s="8">
        <v>15</v>
      </c>
      <c r="B14" s="8" t="s">
        <v>27</v>
      </c>
      <c r="C14" s="9">
        <v>21</v>
      </c>
      <c r="D14" s="10">
        <v>88</v>
      </c>
      <c r="E14" s="11">
        <v>75</v>
      </c>
      <c r="F14" s="16">
        <v>95</v>
      </c>
      <c r="G14" s="13">
        <v>88</v>
      </c>
      <c r="H14" s="14">
        <v>44</v>
      </c>
      <c r="I14" s="15">
        <v>55</v>
      </c>
      <c r="J14" s="8">
        <f t="shared" si="0"/>
        <v>466</v>
      </c>
      <c r="K14" s="8">
        <f t="shared" si="1"/>
        <v>66.571428571428569</v>
      </c>
      <c r="L14" s="8">
        <v>12</v>
      </c>
    </row>
    <row r="15" spans="1:12" x14ac:dyDescent="0.25">
      <c r="A15" s="8">
        <v>5</v>
      </c>
      <c r="B15" s="8" t="s">
        <v>17</v>
      </c>
      <c r="C15" s="9">
        <v>90</v>
      </c>
      <c r="D15" s="10">
        <v>42</v>
      </c>
      <c r="E15" s="11">
        <v>65</v>
      </c>
      <c r="F15" s="16">
        <v>33</v>
      </c>
      <c r="G15" s="13">
        <v>70</v>
      </c>
      <c r="H15" s="14">
        <v>66</v>
      </c>
      <c r="I15" s="15">
        <v>99</v>
      </c>
      <c r="J15" s="8">
        <f t="shared" si="0"/>
        <v>465</v>
      </c>
      <c r="K15" s="8">
        <f t="shared" si="1"/>
        <v>66.428571428571431</v>
      </c>
      <c r="L15" s="8">
        <v>13</v>
      </c>
    </row>
    <row r="16" spans="1:12" x14ac:dyDescent="0.25">
      <c r="A16" s="8">
        <v>14</v>
      </c>
      <c r="B16" s="8" t="s">
        <v>26</v>
      </c>
      <c r="C16" s="9">
        <v>64</v>
      </c>
      <c r="D16" s="10">
        <v>75</v>
      </c>
      <c r="E16" s="11">
        <v>95</v>
      </c>
      <c r="F16" s="16">
        <v>88</v>
      </c>
      <c r="G16" s="13">
        <v>44</v>
      </c>
      <c r="H16" s="14">
        <v>55</v>
      </c>
      <c r="I16" s="15">
        <v>25</v>
      </c>
      <c r="J16" s="8">
        <f t="shared" si="0"/>
        <v>446</v>
      </c>
      <c r="K16" s="8">
        <f t="shared" si="1"/>
        <v>63.714285714285715</v>
      </c>
      <c r="L16" s="8">
        <v>14</v>
      </c>
    </row>
    <row r="17" spans="1:12" x14ac:dyDescent="0.25">
      <c r="A17" s="8">
        <v>6</v>
      </c>
      <c r="B17" s="8" t="s">
        <v>18</v>
      </c>
      <c r="C17" s="9">
        <v>75</v>
      </c>
      <c r="D17" s="10">
        <v>90</v>
      </c>
      <c r="E17" s="11">
        <v>42</v>
      </c>
      <c r="F17" s="16">
        <v>65</v>
      </c>
      <c r="G17" s="13">
        <v>33</v>
      </c>
      <c r="H17" s="14">
        <v>70</v>
      </c>
      <c r="I17" s="15">
        <v>44</v>
      </c>
      <c r="J17" s="8">
        <f t="shared" si="0"/>
        <v>419</v>
      </c>
      <c r="K17" s="8">
        <f t="shared" si="1"/>
        <v>59.857142857142854</v>
      </c>
      <c r="L17" s="8">
        <v>15</v>
      </c>
    </row>
    <row r="18" spans="1:12" x14ac:dyDescent="0.25">
      <c r="A18" s="8">
        <v>12</v>
      </c>
      <c r="B18" s="8" t="s">
        <v>24</v>
      </c>
      <c r="C18" s="9">
        <v>95</v>
      </c>
      <c r="D18" s="10">
        <v>88</v>
      </c>
      <c r="E18" s="11">
        <v>44</v>
      </c>
      <c r="F18" s="16">
        <v>55</v>
      </c>
      <c r="G18" s="13">
        <v>25</v>
      </c>
      <c r="H18" s="14">
        <v>24</v>
      </c>
      <c r="I18" s="15">
        <v>75</v>
      </c>
      <c r="J18" s="8">
        <f t="shared" si="0"/>
        <v>406</v>
      </c>
      <c r="K18" s="8">
        <f t="shared" si="1"/>
        <v>58</v>
      </c>
      <c r="L18" s="8">
        <v>16</v>
      </c>
    </row>
    <row r="19" spans="1:12" x14ac:dyDescent="0.25">
      <c r="A19" s="8">
        <v>4</v>
      </c>
      <c r="B19" s="8" t="s">
        <v>16</v>
      </c>
      <c r="C19" s="9">
        <v>42</v>
      </c>
      <c r="D19" s="10">
        <v>65</v>
      </c>
      <c r="E19" s="11">
        <v>33</v>
      </c>
      <c r="F19" s="16">
        <v>70</v>
      </c>
      <c r="G19" s="13">
        <v>70</v>
      </c>
      <c r="H19" s="14">
        <v>85</v>
      </c>
      <c r="I19" s="15">
        <v>40</v>
      </c>
      <c r="J19" s="8">
        <f t="shared" si="0"/>
        <v>405</v>
      </c>
      <c r="K19" s="8">
        <f t="shared" si="1"/>
        <v>57.857142857142854</v>
      </c>
      <c r="L19" s="8">
        <v>17</v>
      </c>
    </row>
    <row r="20" spans="1:12" x14ac:dyDescent="0.25">
      <c r="A20" s="8">
        <v>13</v>
      </c>
      <c r="B20" s="8" t="s">
        <v>25</v>
      </c>
      <c r="C20" s="9">
        <v>75</v>
      </c>
      <c r="D20" s="10">
        <v>95</v>
      </c>
      <c r="E20" s="11">
        <v>88</v>
      </c>
      <c r="F20" s="16">
        <v>44</v>
      </c>
      <c r="G20" s="13">
        <v>55</v>
      </c>
      <c r="H20" s="14">
        <v>25</v>
      </c>
      <c r="I20" s="15">
        <v>23</v>
      </c>
      <c r="J20" s="8">
        <f t="shared" si="0"/>
        <v>405</v>
      </c>
      <c r="K20" s="8">
        <f t="shared" si="1"/>
        <v>57.857142857142854</v>
      </c>
      <c r="L20" s="8">
        <v>17</v>
      </c>
    </row>
    <row r="21" spans="1:12" x14ac:dyDescent="0.25">
      <c r="A21" s="8">
        <v>11</v>
      </c>
      <c r="B21" s="8" t="s">
        <v>23</v>
      </c>
      <c r="C21" s="9">
        <v>88</v>
      </c>
      <c r="D21" s="10">
        <v>44</v>
      </c>
      <c r="E21" s="11">
        <v>55</v>
      </c>
      <c r="F21" s="16">
        <v>25</v>
      </c>
      <c r="G21" s="13">
        <v>24</v>
      </c>
      <c r="H21" s="14">
        <v>75</v>
      </c>
      <c r="I21" s="15">
        <v>90</v>
      </c>
      <c r="J21" s="8">
        <f t="shared" si="0"/>
        <v>401</v>
      </c>
      <c r="K21" s="8">
        <f t="shared" si="1"/>
        <v>57.285714285714285</v>
      </c>
      <c r="L21" s="8">
        <v>18</v>
      </c>
    </row>
    <row r="22" spans="1:12" x14ac:dyDescent="0.25">
      <c r="A22" s="8">
        <v>7</v>
      </c>
      <c r="B22" s="8" t="s">
        <v>19</v>
      </c>
      <c r="C22" s="9">
        <v>24</v>
      </c>
      <c r="D22" s="10">
        <v>75</v>
      </c>
      <c r="E22" s="11">
        <v>90</v>
      </c>
      <c r="F22" s="16">
        <v>42</v>
      </c>
      <c r="G22" s="13">
        <v>65</v>
      </c>
      <c r="H22" s="14">
        <v>33</v>
      </c>
      <c r="I22" s="15">
        <v>70</v>
      </c>
      <c r="J22" s="8">
        <f t="shared" si="0"/>
        <v>399</v>
      </c>
      <c r="K22" s="8">
        <f t="shared" si="1"/>
        <v>57</v>
      </c>
      <c r="L22" s="8">
        <v>19</v>
      </c>
    </row>
    <row r="23" spans="1:12" x14ac:dyDescent="0.25">
      <c r="A23" s="8">
        <v>9</v>
      </c>
      <c r="B23" s="8" t="s">
        <v>21</v>
      </c>
      <c r="C23" s="9">
        <v>55</v>
      </c>
      <c r="D23" s="10">
        <v>25</v>
      </c>
      <c r="E23" s="11">
        <v>24</v>
      </c>
      <c r="F23" s="16">
        <v>75</v>
      </c>
      <c r="G23" s="13">
        <v>90</v>
      </c>
      <c r="H23" s="14">
        <v>42</v>
      </c>
      <c r="I23" s="15">
        <v>65</v>
      </c>
      <c r="J23" s="8">
        <f t="shared" si="0"/>
        <v>376</v>
      </c>
      <c r="K23" s="8">
        <f t="shared" si="1"/>
        <v>53.714285714285715</v>
      </c>
      <c r="L23" s="8">
        <v>21</v>
      </c>
    </row>
    <row r="24" spans="1:12" x14ac:dyDescent="0.25">
      <c r="A24" s="8">
        <v>2</v>
      </c>
      <c r="B24" s="8" t="s">
        <v>14</v>
      </c>
      <c r="C24" s="9">
        <v>33</v>
      </c>
      <c r="D24" s="10">
        <v>70</v>
      </c>
      <c r="E24" s="11">
        <v>55</v>
      </c>
      <c r="F24" s="16">
        <v>77</v>
      </c>
      <c r="G24" s="13">
        <v>49</v>
      </c>
      <c r="H24" s="14">
        <v>36</v>
      </c>
      <c r="I24" s="15">
        <v>54</v>
      </c>
      <c r="J24" s="8">
        <f t="shared" si="0"/>
        <v>374</v>
      </c>
      <c r="K24" s="8">
        <f t="shared" si="1"/>
        <v>53.428571428571431</v>
      </c>
      <c r="L24" s="8">
        <v>22</v>
      </c>
    </row>
    <row r="25" spans="1:12" x14ac:dyDescent="0.25">
      <c r="A25" s="8">
        <v>24</v>
      </c>
      <c r="B25" s="8" t="s">
        <v>36</v>
      </c>
      <c r="C25" s="9">
        <v>33</v>
      </c>
      <c r="D25" s="10">
        <v>52</v>
      </c>
      <c r="E25" s="11">
        <v>35</v>
      </c>
      <c r="F25" s="16">
        <v>66</v>
      </c>
      <c r="G25" s="13">
        <v>77</v>
      </c>
      <c r="H25" s="14">
        <v>45</v>
      </c>
      <c r="I25" s="15">
        <v>62</v>
      </c>
      <c r="J25" s="8">
        <f t="shared" si="0"/>
        <v>370</v>
      </c>
      <c r="K25" s="8">
        <f t="shared" si="1"/>
        <v>52.857142857142854</v>
      </c>
      <c r="L25" s="8">
        <v>23</v>
      </c>
    </row>
    <row r="26" spans="1:12" x14ac:dyDescent="0.25">
      <c r="A26" s="8">
        <v>3</v>
      </c>
      <c r="B26" s="8" t="s">
        <v>15</v>
      </c>
      <c r="C26" s="9">
        <v>65</v>
      </c>
      <c r="D26" s="10">
        <v>33</v>
      </c>
      <c r="E26" s="11">
        <v>70</v>
      </c>
      <c r="F26" s="16">
        <v>33</v>
      </c>
      <c r="G26" s="13">
        <v>66</v>
      </c>
      <c r="H26" s="14">
        <v>44</v>
      </c>
      <c r="I26" s="15">
        <v>55</v>
      </c>
      <c r="J26" s="8">
        <f t="shared" si="0"/>
        <v>366</v>
      </c>
      <c r="K26" s="8">
        <f t="shared" si="1"/>
        <v>52.285714285714285</v>
      </c>
      <c r="L26" s="8">
        <v>24</v>
      </c>
    </row>
    <row r="27" spans="1:12" x14ac:dyDescent="0.25">
      <c r="A27" s="8">
        <v>10</v>
      </c>
      <c r="B27" s="8" t="s">
        <v>22</v>
      </c>
      <c r="C27" s="9">
        <v>44</v>
      </c>
      <c r="D27" s="10">
        <v>55</v>
      </c>
      <c r="E27" s="11">
        <v>25</v>
      </c>
      <c r="F27" s="16">
        <v>24</v>
      </c>
      <c r="G27" s="13">
        <v>75</v>
      </c>
      <c r="H27" s="14">
        <v>90</v>
      </c>
      <c r="I27" s="15">
        <v>42</v>
      </c>
      <c r="J27" s="8">
        <f t="shared" si="0"/>
        <v>355</v>
      </c>
      <c r="K27" s="8">
        <f t="shared" si="1"/>
        <v>50.714285714285715</v>
      </c>
      <c r="L27" s="8">
        <v>25</v>
      </c>
    </row>
    <row r="28" spans="1:12" x14ac:dyDescent="0.25">
      <c r="A28" s="8">
        <v>8</v>
      </c>
      <c r="B28" s="8" t="s">
        <v>20</v>
      </c>
      <c r="C28" s="9">
        <v>25</v>
      </c>
      <c r="D28" s="10">
        <v>24</v>
      </c>
      <c r="E28" s="11">
        <v>75</v>
      </c>
      <c r="F28" s="16">
        <v>90</v>
      </c>
      <c r="G28" s="13">
        <v>42</v>
      </c>
      <c r="H28" s="14">
        <v>65</v>
      </c>
      <c r="I28" s="15">
        <v>33</v>
      </c>
      <c r="J28" s="8">
        <f t="shared" si="0"/>
        <v>354</v>
      </c>
      <c r="K28" s="8">
        <f t="shared" si="1"/>
        <v>50.571428571428569</v>
      </c>
      <c r="L28" s="8">
        <v>26</v>
      </c>
    </row>
    <row r="29" spans="1:12" x14ac:dyDescent="0.25">
      <c r="A29" s="8"/>
      <c r="B29" s="8"/>
      <c r="C29" s="9">
        <f>AVERAGE(C3:C28)</f>
        <v>69.192307692307693</v>
      </c>
      <c r="D29" s="9">
        <f t="shared" ref="D29:I29" si="2">AVERAGE(D3:D28)</f>
        <v>67.65384615384616</v>
      </c>
      <c r="E29" s="9">
        <f t="shared" si="2"/>
        <v>66.192307692307693</v>
      </c>
      <c r="F29" s="9">
        <f t="shared" si="2"/>
        <v>68.692307692307693</v>
      </c>
      <c r="G29" s="9">
        <f t="shared" si="2"/>
        <v>69.65384615384616</v>
      </c>
      <c r="H29" s="9">
        <f t="shared" si="2"/>
        <v>67.84615384615384</v>
      </c>
      <c r="I29" s="9">
        <f t="shared" si="2"/>
        <v>67.730769230769226</v>
      </c>
      <c r="J29" s="8"/>
      <c r="K29" s="8"/>
      <c r="L29" s="8"/>
    </row>
    <row r="30" spans="1:12" ht="34.5" customHeight="1" x14ac:dyDescent="0.25">
      <c r="A30" s="18" t="s">
        <v>39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</sheetData>
  <sortState ref="A3:M28">
    <sortCondition ref="L3:L28"/>
  </sortState>
  <mergeCells count="2">
    <mergeCell ref="A1:L1"/>
    <mergeCell ref="A30:L3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A6" sqref="A6"/>
    </sheetView>
  </sheetViews>
  <sheetFormatPr defaultRowHeight="16.5" x14ac:dyDescent="0.25"/>
  <sheetData>
    <row r="1" spans="1:12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8" t="s">
        <v>1</v>
      </c>
      <c r="B2" s="8" t="s">
        <v>2</v>
      </c>
      <c r="C2" s="11" t="s">
        <v>40</v>
      </c>
      <c r="D2" s="10" t="s">
        <v>4</v>
      </c>
      <c r="E2" s="12" t="s">
        <v>6</v>
      </c>
      <c r="F2" s="8" t="s">
        <v>41</v>
      </c>
      <c r="G2" s="13" t="s">
        <v>42</v>
      </c>
      <c r="H2" s="14" t="s">
        <v>43</v>
      </c>
      <c r="I2" s="15" t="s">
        <v>44</v>
      </c>
      <c r="J2" s="8"/>
      <c r="K2" s="8"/>
      <c r="L2" s="8"/>
    </row>
    <row r="3" spans="1:12" x14ac:dyDescent="0.25">
      <c r="A3" s="8">
        <v>1</v>
      </c>
      <c r="B3" s="8" t="s">
        <v>13</v>
      </c>
      <c r="C3" s="11">
        <f>VLOOKUP($A3,工作表1!$A:$L,5,0)</f>
        <v>80</v>
      </c>
      <c r="D3" s="11">
        <f>VLOOKUP($A3,工作表1!$A:$L,4,0)</f>
        <v>70</v>
      </c>
      <c r="E3" s="11">
        <f>VLOOKUP($A3,工作表1!$A:$L,6,0)</f>
        <v>99</v>
      </c>
      <c r="F3" s="11">
        <f>C3*5+D3*3+E3*2</f>
        <v>808</v>
      </c>
      <c r="G3" s="11">
        <f>F3/10</f>
        <v>80.8</v>
      </c>
      <c r="H3" s="11">
        <f>VLOOKUP($A3,工作表1!$A:$L,12,0)</f>
        <v>6</v>
      </c>
      <c r="I3" s="15">
        <v>9</v>
      </c>
      <c r="J3" s="8"/>
      <c r="K3" s="8"/>
      <c r="L3" s="8"/>
    </row>
    <row r="4" spans="1:12" x14ac:dyDescent="0.25">
      <c r="A4" s="8">
        <v>2</v>
      </c>
      <c r="B4" s="8" t="s">
        <v>14</v>
      </c>
      <c r="C4" s="11">
        <f>VLOOKUP($A4,工作表1!$A:$L,5,0)</f>
        <v>55</v>
      </c>
      <c r="D4" s="11">
        <f>VLOOKUP($A4,工作表1!$A:$L,4,0)</f>
        <v>70</v>
      </c>
      <c r="E4" s="11">
        <f>VLOOKUP($A4,工作表1!$A:$L,6,0)</f>
        <v>77</v>
      </c>
      <c r="F4" s="11">
        <f>C4*5+D4*3+E4*2</f>
        <v>639</v>
      </c>
      <c r="G4" s="11">
        <f>F4/10</f>
        <v>63.9</v>
      </c>
      <c r="H4" s="11">
        <f>VLOOKUP($A4,工作表1!$A:$L,12,0)</f>
        <v>22</v>
      </c>
      <c r="I4" s="15">
        <v>13</v>
      </c>
      <c r="J4" s="8"/>
      <c r="K4" s="8"/>
      <c r="L4" s="8"/>
    </row>
    <row r="5" spans="1:12" x14ac:dyDescent="0.25">
      <c r="A5" s="8">
        <v>3</v>
      </c>
      <c r="B5" s="8" t="s">
        <v>15</v>
      </c>
      <c r="C5" s="11">
        <f>VLOOKUP($A5,工作表1!$A:$L,5,0)</f>
        <v>70</v>
      </c>
      <c r="D5" s="11">
        <f>VLOOKUP($A5,工作表1!$A:$L,4,0)</f>
        <v>33</v>
      </c>
      <c r="E5" s="11">
        <f>VLOOKUP($A5,工作表1!$A:$L,6,0)</f>
        <v>33</v>
      </c>
      <c r="F5" s="11">
        <f>C5*5+D5*3+E5*2</f>
        <v>515</v>
      </c>
      <c r="G5" s="11">
        <f>F5/10</f>
        <v>51.5</v>
      </c>
      <c r="H5" s="11">
        <f>VLOOKUP($A5,工作表1!$A:$L,12,0)</f>
        <v>24</v>
      </c>
      <c r="I5" s="15">
        <v>21</v>
      </c>
      <c r="J5" s="8"/>
      <c r="K5" s="8"/>
      <c r="L5" s="8"/>
    </row>
    <row r="6" spans="1:12" x14ac:dyDescent="0.25">
      <c r="A6" s="8">
        <v>4</v>
      </c>
      <c r="B6" s="8" t="s">
        <v>16</v>
      </c>
      <c r="C6" s="11">
        <f>VLOOKUP($A6,工作表1!$A:$L,5,0)</f>
        <v>33</v>
      </c>
      <c r="D6" s="11">
        <f>VLOOKUP($A6,工作表1!$A:$L,4,0)</f>
        <v>65</v>
      </c>
      <c r="E6" s="11">
        <f>VLOOKUP($A6,工作表1!$A:$L,6,0)</f>
        <v>70</v>
      </c>
      <c r="F6" s="11">
        <f>C6*5+D6*3+E6*2</f>
        <v>500</v>
      </c>
      <c r="G6" s="11">
        <f>F6/10</f>
        <v>50</v>
      </c>
      <c r="H6" s="11">
        <f>VLOOKUP($A6,工作表1!$A:$L,12,0)</f>
        <v>17</v>
      </c>
      <c r="I6" s="15">
        <v>22</v>
      </c>
      <c r="J6" s="8"/>
      <c r="K6" s="8"/>
      <c r="L6" s="8"/>
    </row>
    <row r="7" spans="1:12" x14ac:dyDescent="0.25">
      <c r="A7" s="8">
        <v>5</v>
      </c>
      <c r="B7" s="8" t="s">
        <v>17</v>
      </c>
      <c r="C7" s="11">
        <f>VLOOKUP($A7,工作表1!$A:$L,5,0)</f>
        <v>65</v>
      </c>
      <c r="D7" s="11">
        <f>VLOOKUP($A7,工作表1!$A:$L,4,0)</f>
        <v>42</v>
      </c>
      <c r="E7" s="11">
        <f>VLOOKUP($A7,工作表1!$A:$L,6,0)</f>
        <v>33</v>
      </c>
      <c r="F7" s="11">
        <f>C7*5+D7*3+E7*2</f>
        <v>517</v>
      </c>
      <c r="G7" s="11">
        <f>F7/10</f>
        <v>51.7</v>
      </c>
      <c r="H7" s="11">
        <f>VLOOKUP($A7,工作表1!$A:$L,12,0)</f>
        <v>13</v>
      </c>
      <c r="I7" s="15">
        <v>20</v>
      </c>
      <c r="J7" s="8"/>
      <c r="K7" s="8"/>
      <c r="L7" s="8"/>
    </row>
    <row r="8" spans="1:12" x14ac:dyDescent="0.25">
      <c r="A8" s="8">
        <v>6</v>
      </c>
      <c r="B8" s="8" t="s">
        <v>18</v>
      </c>
      <c r="C8" s="11">
        <f>VLOOKUP($A8,工作表1!$A:$L,5,0)</f>
        <v>42</v>
      </c>
      <c r="D8" s="11">
        <f>VLOOKUP($A8,工作表1!$A:$L,4,0)</f>
        <v>90</v>
      </c>
      <c r="E8" s="11">
        <f>VLOOKUP($A8,工作表1!$A:$L,6,0)</f>
        <v>65</v>
      </c>
      <c r="F8" s="11">
        <f>C8*5+D8*3+E8*2</f>
        <v>610</v>
      </c>
      <c r="G8" s="11">
        <f>F8/10</f>
        <v>61</v>
      </c>
      <c r="H8" s="11">
        <f>VLOOKUP($A8,工作表1!$A:$L,12,0)</f>
        <v>15</v>
      </c>
      <c r="I8" s="15">
        <v>15</v>
      </c>
      <c r="J8" s="8"/>
      <c r="K8" s="8"/>
      <c r="L8" s="8"/>
    </row>
    <row r="9" spans="1:12" x14ac:dyDescent="0.25">
      <c r="A9" s="8">
        <v>7</v>
      </c>
      <c r="B9" s="8" t="s">
        <v>19</v>
      </c>
      <c r="C9" s="11">
        <f>VLOOKUP($A9,工作表1!$A:$L,5,0)</f>
        <v>90</v>
      </c>
      <c r="D9" s="11">
        <f>VLOOKUP($A9,工作表1!$A:$L,4,0)</f>
        <v>75</v>
      </c>
      <c r="E9" s="11">
        <f>VLOOKUP($A9,工作表1!$A:$L,6,0)</f>
        <v>42</v>
      </c>
      <c r="F9" s="11">
        <f>C9*5+D9*3+E9*2</f>
        <v>759</v>
      </c>
      <c r="G9" s="11">
        <f>F9/10</f>
        <v>75.900000000000006</v>
      </c>
      <c r="H9" s="11">
        <f>VLOOKUP($A9,工作表1!$A:$L,12,0)</f>
        <v>19</v>
      </c>
      <c r="I9" s="15">
        <v>10</v>
      </c>
      <c r="J9" s="8"/>
      <c r="K9" s="8"/>
      <c r="L9" s="8"/>
    </row>
    <row r="10" spans="1:12" x14ac:dyDescent="0.25">
      <c r="A10" s="8">
        <v>8</v>
      </c>
      <c r="B10" s="8" t="s">
        <v>20</v>
      </c>
      <c r="C10" s="11">
        <f>VLOOKUP($A10,工作表1!$A:$L,5,0)</f>
        <v>75</v>
      </c>
      <c r="D10" s="11">
        <f>VLOOKUP($A10,工作表1!$A:$L,4,0)</f>
        <v>24</v>
      </c>
      <c r="E10" s="11">
        <f>VLOOKUP($A10,工作表1!$A:$L,6,0)</f>
        <v>90</v>
      </c>
      <c r="F10" s="11">
        <f>C10*5+D10*3+E10*2</f>
        <v>627</v>
      </c>
      <c r="G10" s="11">
        <f>F10/10</f>
        <v>62.7</v>
      </c>
      <c r="H10" s="11">
        <f>VLOOKUP($A10,工作表1!$A:$L,12,0)</f>
        <v>26</v>
      </c>
      <c r="I10" s="15">
        <v>14</v>
      </c>
      <c r="J10" s="8"/>
      <c r="K10" s="8"/>
      <c r="L10" s="8"/>
    </row>
    <row r="11" spans="1:12" x14ac:dyDescent="0.25">
      <c r="A11" s="8">
        <v>9</v>
      </c>
      <c r="B11" s="8" t="s">
        <v>21</v>
      </c>
      <c r="C11" s="11">
        <f>VLOOKUP($A11,工作表1!$A:$L,5,0)</f>
        <v>24</v>
      </c>
      <c r="D11" s="11">
        <f>VLOOKUP($A11,工作表1!$A:$L,4,0)</f>
        <v>25</v>
      </c>
      <c r="E11" s="11">
        <f>VLOOKUP($A11,工作表1!$A:$L,6,0)</f>
        <v>75</v>
      </c>
      <c r="F11" s="11">
        <f>C11*5+D11*3+E11*2</f>
        <v>345</v>
      </c>
      <c r="G11" s="11">
        <f>F11/10</f>
        <v>34.5</v>
      </c>
      <c r="H11" s="11">
        <f>VLOOKUP($A11,工作表1!$A:$L,12,0)</f>
        <v>21</v>
      </c>
      <c r="I11" s="15">
        <v>25</v>
      </c>
      <c r="J11" s="8"/>
      <c r="K11" s="8"/>
      <c r="L11" s="8"/>
    </row>
    <row r="12" spans="1:12" x14ac:dyDescent="0.25">
      <c r="A12" s="8">
        <v>10</v>
      </c>
      <c r="B12" s="8" t="s">
        <v>22</v>
      </c>
      <c r="C12" s="11">
        <f>VLOOKUP($A12,工作表1!$A:$L,5,0)</f>
        <v>25</v>
      </c>
      <c r="D12" s="11">
        <f>VLOOKUP($A12,工作表1!$A:$L,4,0)</f>
        <v>55</v>
      </c>
      <c r="E12" s="11">
        <f>VLOOKUP($A12,工作表1!$A:$L,6,0)</f>
        <v>24</v>
      </c>
      <c r="F12" s="11">
        <f>C12*5+D12*3+E12*2</f>
        <v>338</v>
      </c>
      <c r="G12" s="11">
        <f>F12/10</f>
        <v>33.799999999999997</v>
      </c>
      <c r="H12" s="11">
        <f>VLOOKUP($A12,工作表1!$A:$L,12,0)</f>
        <v>25</v>
      </c>
      <c r="I12" s="15">
        <v>26</v>
      </c>
      <c r="J12" s="8"/>
      <c r="K12" s="8"/>
      <c r="L12" s="8"/>
    </row>
    <row r="13" spans="1:12" x14ac:dyDescent="0.25">
      <c r="A13" s="8">
        <v>11</v>
      </c>
      <c r="B13" s="8" t="s">
        <v>23</v>
      </c>
      <c r="C13" s="11">
        <f>VLOOKUP($A13,工作表1!$A:$L,5,0)</f>
        <v>55</v>
      </c>
      <c r="D13" s="11">
        <f>VLOOKUP($A13,工作表1!$A:$L,4,0)</f>
        <v>44</v>
      </c>
      <c r="E13" s="11">
        <f>VLOOKUP($A13,工作表1!$A:$L,6,0)</f>
        <v>25</v>
      </c>
      <c r="F13" s="11">
        <f>C13*5+D13*3+E13*2</f>
        <v>457</v>
      </c>
      <c r="G13" s="11">
        <f>F13/10</f>
        <v>45.7</v>
      </c>
      <c r="H13" s="11">
        <f>VLOOKUP($A13,工作表1!$A:$L,12,0)</f>
        <v>18</v>
      </c>
      <c r="I13" s="15">
        <v>24</v>
      </c>
      <c r="J13" s="8"/>
      <c r="K13" s="8"/>
      <c r="L13" s="8"/>
    </row>
    <row r="14" spans="1:12" x14ac:dyDescent="0.25">
      <c r="A14" s="8">
        <v>12</v>
      </c>
      <c r="B14" s="8" t="s">
        <v>24</v>
      </c>
      <c r="C14" s="11">
        <f>VLOOKUP($A14,工作表1!$A:$L,5,0)</f>
        <v>44</v>
      </c>
      <c r="D14" s="11">
        <f>VLOOKUP($A14,工作表1!$A:$L,4,0)</f>
        <v>88</v>
      </c>
      <c r="E14" s="11">
        <f>VLOOKUP($A14,工作表1!$A:$L,6,0)</f>
        <v>55</v>
      </c>
      <c r="F14" s="11">
        <f>C14*5+D14*3+E14*2</f>
        <v>594</v>
      </c>
      <c r="G14" s="11">
        <f>F14/10</f>
        <v>59.4</v>
      </c>
      <c r="H14" s="11">
        <f>VLOOKUP($A14,工作表1!$A:$L,12,0)</f>
        <v>16</v>
      </c>
      <c r="I14" s="15">
        <v>16</v>
      </c>
      <c r="J14" s="8"/>
      <c r="K14" s="8"/>
      <c r="L14" s="8"/>
    </row>
    <row r="15" spans="1:12" x14ac:dyDescent="0.25">
      <c r="A15" s="8">
        <v>13</v>
      </c>
      <c r="B15" s="8" t="s">
        <v>25</v>
      </c>
      <c r="C15" s="11">
        <f>VLOOKUP($A15,工作表1!$A:$L,5,0)</f>
        <v>88</v>
      </c>
      <c r="D15" s="11">
        <f>VLOOKUP($A15,工作表1!$A:$L,4,0)</f>
        <v>95</v>
      </c>
      <c r="E15" s="11">
        <f>VLOOKUP($A15,工作表1!$A:$L,6,0)</f>
        <v>44</v>
      </c>
      <c r="F15" s="11">
        <f>C15*5+D15*3+E15*2</f>
        <v>813</v>
      </c>
      <c r="G15" s="11">
        <f>F15/10</f>
        <v>81.3</v>
      </c>
      <c r="H15" s="11">
        <f>VLOOKUP($A15,工作表1!$A:$L,12,0)</f>
        <v>17</v>
      </c>
      <c r="I15" s="15">
        <v>7</v>
      </c>
      <c r="J15" s="8"/>
      <c r="K15" s="8"/>
      <c r="L15" s="8"/>
    </row>
    <row r="16" spans="1:12" x14ac:dyDescent="0.25">
      <c r="A16" s="8">
        <v>14</v>
      </c>
      <c r="B16" s="8" t="s">
        <v>26</v>
      </c>
      <c r="C16" s="11">
        <f>VLOOKUP($A16,工作表1!$A:$L,5,0)</f>
        <v>95</v>
      </c>
      <c r="D16" s="11">
        <f>VLOOKUP($A16,工作表1!$A:$L,4,0)</f>
        <v>75</v>
      </c>
      <c r="E16" s="11">
        <f>VLOOKUP($A16,工作表1!$A:$L,6,0)</f>
        <v>88</v>
      </c>
      <c r="F16" s="11">
        <f>C16*5+D16*3+E16*2</f>
        <v>876</v>
      </c>
      <c r="G16" s="11">
        <f>F16/10</f>
        <v>87.6</v>
      </c>
      <c r="H16" s="11">
        <f>VLOOKUP($A16,工作表1!$A:$L,12,0)</f>
        <v>14</v>
      </c>
      <c r="I16" s="15">
        <v>4</v>
      </c>
      <c r="J16" s="8"/>
      <c r="K16" s="8"/>
      <c r="L16" s="8"/>
    </row>
    <row r="17" spans="1:12" x14ac:dyDescent="0.25">
      <c r="A17" s="8">
        <v>15</v>
      </c>
      <c r="B17" s="8" t="s">
        <v>27</v>
      </c>
      <c r="C17" s="11">
        <f>VLOOKUP($A17,工作表1!$A:$L,5,0)</f>
        <v>75</v>
      </c>
      <c r="D17" s="11">
        <f>VLOOKUP($A17,工作表1!$A:$L,4,0)</f>
        <v>88</v>
      </c>
      <c r="E17" s="11">
        <f>VLOOKUP($A17,工作表1!$A:$L,6,0)</f>
        <v>95</v>
      </c>
      <c r="F17" s="11">
        <f>C17*5+D17*3+E17*2</f>
        <v>829</v>
      </c>
      <c r="G17" s="11">
        <f>F17/10</f>
        <v>82.9</v>
      </c>
      <c r="H17" s="11">
        <f>VLOOKUP($A17,工作表1!$A:$L,12,0)</f>
        <v>12</v>
      </c>
      <c r="I17" s="15">
        <v>6</v>
      </c>
      <c r="J17" s="8"/>
      <c r="K17" s="8"/>
      <c r="L17" s="8"/>
    </row>
    <row r="18" spans="1:12" x14ac:dyDescent="0.25">
      <c r="A18" s="8">
        <v>16</v>
      </c>
      <c r="B18" s="8" t="s">
        <v>28</v>
      </c>
      <c r="C18" s="11">
        <f>VLOOKUP($A18,工作表1!$A:$L,5,0)</f>
        <v>33</v>
      </c>
      <c r="D18" s="11">
        <f>VLOOKUP($A18,工作表1!$A:$L,4,0)</f>
        <v>85</v>
      </c>
      <c r="E18" s="11">
        <f>VLOOKUP($A18,工作表1!$A:$L,6,0)</f>
        <v>75</v>
      </c>
      <c r="F18" s="11">
        <f>C18*5+D18*3+E18*2</f>
        <v>570</v>
      </c>
      <c r="G18" s="11">
        <f>F18/10</f>
        <v>57</v>
      </c>
      <c r="H18" s="11">
        <f>VLOOKUP($A18,工作表1!$A:$L,12,0)</f>
        <v>8</v>
      </c>
      <c r="I18" s="15">
        <v>18</v>
      </c>
      <c r="J18" s="8"/>
      <c r="K18" s="8"/>
      <c r="L18" s="8"/>
    </row>
    <row r="19" spans="1:12" x14ac:dyDescent="0.25">
      <c r="A19" s="8">
        <v>17</v>
      </c>
      <c r="B19" s="8" t="s">
        <v>29</v>
      </c>
      <c r="C19" s="11">
        <f>VLOOKUP($A19,工作表1!$A:$L,5,0)</f>
        <v>75</v>
      </c>
      <c r="D19" s="11">
        <f>VLOOKUP($A19,工作表1!$A:$L,4,0)</f>
        <v>33</v>
      </c>
      <c r="E19" s="11">
        <f>VLOOKUP($A19,工作表1!$A:$L,6,0)</f>
        <v>54</v>
      </c>
      <c r="F19" s="11">
        <f>C19*5+D19*3+E19*2</f>
        <v>582</v>
      </c>
      <c r="G19" s="11">
        <f>F19/10</f>
        <v>58.2</v>
      </c>
      <c r="H19" s="11">
        <f>VLOOKUP($A19,工作表1!$A:$L,12,0)</f>
        <v>7</v>
      </c>
      <c r="I19" s="15">
        <v>17</v>
      </c>
      <c r="J19" s="8"/>
      <c r="K19" s="8"/>
      <c r="L19" s="8"/>
    </row>
    <row r="20" spans="1:12" x14ac:dyDescent="0.25">
      <c r="A20" s="8">
        <v>18</v>
      </c>
      <c r="B20" s="8" t="s">
        <v>30</v>
      </c>
      <c r="C20" s="11">
        <f>VLOOKUP($A20,工作表1!$A:$L,5,0)</f>
        <v>55</v>
      </c>
      <c r="D20" s="11">
        <f>VLOOKUP($A20,工作表1!$A:$L,4,0)</f>
        <v>45</v>
      </c>
      <c r="E20" s="11">
        <f>VLOOKUP($A20,工作表1!$A:$L,6,0)</f>
        <v>65</v>
      </c>
      <c r="F20" s="11">
        <f>C20*5+D20*3+E20*2</f>
        <v>540</v>
      </c>
      <c r="G20" s="11">
        <f>F20/10</f>
        <v>54</v>
      </c>
      <c r="H20" s="11">
        <f>VLOOKUP($A20,工作表1!$A:$L,12,0)</f>
        <v>10</v>
      </c>
      <c r="I20" s="15">
        <v>19</v>
      </c>
      <c r="J20" s="8"/>
      <c r="K20" s="8"/>
      <c r="L20" s="8"/>
    </row>
    <row r="21" spans="1:12" x14ac:dyDescent="0.25">
      <c r="A21" s="8">
        <v>19</v>
      </c>
      <c r="B21" s="8" t="s">
        <v>31</v>
      </c>
      <c r="C21" s="11">
        <f>VLOOKUP($A21,工作表1!$A:$L,5,0)</f>
        <v>71</v>
      </c>
      <c r="D21" s="11">
        <f>VLOOKUP($A21,工作表1!$A:$L,4,0)</f>
        <v>70</v>
      </c>
      <c r="E21" s="11">
        <f>VLOOKUP($A21,工作表1!$A:$L,6,0)</f>
        <v>72</v>
      </c>
      <c r="F21" s="11">
        <f>C21*5+D21*3+E21*2</f>
        <v>709</v>
      </c>
      <c r="G21" s="11">
        <f>F21/10</f>
        <v>70.900000000000006</v>
      </c>
      <c r="H21" s="11">
        <f>VLOOKUP($A21,工作表1!$A:$L,12,0)</f>
        <v>11</v>
      </c>
      <c r="I21" s="15">
        <v>11</v>
      </c>
      <c r="J21" s="8"/>
      <c r="K21" s="8"/>
      <c r="L21" s="8"/>
    </row>
    <row r="22" spans="1:12" x14ac:dyDescent="0.25">
      <c r="A22" s="8">
        <v>20</v>
      </c>
      <c r="B22" s="8" t="s">
        <v>32</v>
      </c>
      <c r="C22" s="11">
        <f>VLOOKUP($A22,工作表1!$A:$L,5,0)</f>
        <v>81</v>
      </c>
      <c r="D22" s="11">
        <f>VLOOKUP($A22,工作表1!$A:$L,4,0)</f>
        <v>80</v>
      </c>
      <c r="E22" s="11">
        <f>VLOOKUP($A22,工作表1!$A:$L,6,0)</f>
        <v>82</v>
      </c>
      <c r="F22" s="11">
        <f>C22*5+D22*3+E22*2</f>
        <v>809</v>
      </c>
      <c r="G22" s="11">
        <f>F22/10</f>
        <v>80.900000000000006</v>
      </c>
      <c r="H22" s="11">
        <f>VLOOKUP($A22,工作表1!$A:$L,12,0)</f>
        <v>5</v>
      </c>
      <c r="I22" s="15">
        <v>8</v>
      </c>
      <c r="J22" s="8"/>
      <c r="K22" s="8"/>
      <c r="L22" s="8"/>
    </row>
    <row r="23" spans="1:12" x14ac:dyDescent="0.25">
      <c r="A23" s="8">
        <v>21</v>
      </c>
      <c r="B23" s="8" t="s">
        <v>33</v>
      </c>
      <c r="C23" s="11">
        <f>VLOOKUP($A23,工作表1!$A:$L,5,0)</f>
        <v>71</v>
      </c>
      <c r="D23" s="11">
        <f>VLOOKUP($A23,工作表1!$A:$L,4,0)</f>
        <v>70</v>
      </c>
      <c r="E23" s="11">
        <f>VLOOKUP($A23,工作表1!$A:$L,6,0)</f>
        <v>72</v>
      </c>
      <c r="F23" s="11">
        <f>C23*5+D23*3+E23*2</f>
        <v>709</v>
      </c>
      <c r="G23" s="11">
        <f>F23/10</f>
        <v>70.900000000000006</v>
      </c>
      <c r="H23" s="11">
        <f>VLOOKUP($A23,工作表1!$A:$L,12,0)</f>
        <v>9</v>
      </c>
      <c r="I23" s="15">
        <v>12</v>
      </c>
      <c r="J23" s="8"/>
      <c r="K23" s="8"/>
      <c r="L23" s="8"/>
    </row>
    <row r="24" spans="1:12" x14ac:dyDescent="0.25">
      <c r="A24" s="8">
        <v>22</v>
      </c>
      <c r="B24" s="8" t="s">
        <v>34</v>
      </c>
      <c r="C24" s="11">
        <f>VLOOKUP($A24,工作表1!$A:$L,5,0)</f>
        <v>99</v>
      </c>
      <c r="D24" s="11">
        <f>VLOOKUP($A24,工作表1!$A:$L,4,0)</f>
        <v>100</v>
      </c>
      <c r="E24" s="11">
        <f>VLOOKUP($A24,工作表1!$A:$L,6,0)</f>
        <v>100</v>
      </c>
      <c r="F24" s="11">
        <f>C24*5+D24*3+E24*2</f>
        <v>995</v>
      </c>
      <c r="G24" s="11">
        <f>F24/10</f>
        <v>99.5</v>
      </c>
      <c r="H24" s="11">
        <f>VLOOKUP($A24,工作表1!$A:$L,12,0)</f>
        <v>2</v>
      </c>
      <c r="I24" s="15">
        <v>2</v>
      </c>
      <c r="J24" s="8"/>
      <c r="K24" s="8"/>
      <c r="L24" s="8"/>
    </row>
    <row r="25" spans="1:12" x14ac:dyDescent="0.25">
      <c r="A25" s="8">
        <v>23</v>
      </c>
      <c r="B25" s="8" t="s">
        <v>35</v>
      </c>
      <c r="C25" s="11">
        <f>VLOOKUP($A25,工作表1!$A:$L,5,0)</f>
        <v>100</v>
      </c>
      <c r="D25" s="11">
        <f>VLOOKUP($A25,工作表1!$A:$L,4,0)</f>
        <v>100</v>
      </c>
      <c r="E25" s="11">
        <f>VLOOKUP($A25,工作表1!$A:$L,6,0)</f>
        <v>100</v>
      </c>
      <c r="F25" s="11">
        <f>C25*5+D25*3+E25*2</f>
        <v>1000</v>
      </c>
      <c r="G25" s="11">
        <f>F25/10</f>
        <v>100</v>
      </c>
      <c r="H25" s="11">
        <f>VLOOKUP($A25,工作表1!$A:$L,12,0)</f>
        <v>1</v>
      </c>
      <c r="I25" s="15">
        <v>1</v>
      </c>
      <c r="J25" s="8"/>
      <c r="K25" s="8"/>
      <c r="L25" s="8"/>
    </row>
    <row r="26" spans="1:12" x14ac:dyDescent="0.25">
      <c r="A26" s="8">
        <v>24</v>
      </c>
      <c r="B26" s="8" t="s">
        <v>36</v>
      </c>
      <c r="C26" s="11">
        <f>VLOOKUP($A26,工作表1!$A:$L,5,0)</f>
        <v>35</v>
      </c>
      <c r="D26" s="11">
        <f>VLOOKUP($A26,工作表1!$A:$L,4,0)</f>
        <v>52</v>
      </c>
      <c r="E26" s="11">
        <f>VLOOKUP($A26,工作表1!$A:$L,6,0)</f>
        <v>66</v>
      </c>
      <c r="F26" s="11">
        <f>C26*5+D26*3+E26*2</f>
        <v>463</v>
      </c>
      <c r="G26" s="11">
        <f>F26/10</f>
        <v>46.3</v>
      </c>
      <c r="H26" s="11">
        <f>VLOOKUP($A26,工作表1!$A:$L,12,0)</f>
        <v>23</v>
      </c>
      <c r="I26" s="15">
        <v>23</v>
      </c>
      <c r="J26" s="8"/>
      <c r="K26" s="8"/>
      <c r="L26" s="8"/>
    </row>
    <row r="27" spans="1:12" x14ac:dyDescent="0.25">
      <c r="A27" s="8">
        <v>25</v>
      </c>
      <c r="B27" s="8" t="s">
        <v>37</v>
      </c>
      <c r="C27" s="11">
        <f>VLOOKUP($A27,工作表1!$A:$L,5,0)</f>
        <v>86</v>
      </c>
      <c r="D27" s="11">
        <f>VLOOKUP($A27,工作表1!$A:$L,4,0)</f>
        <v>85</v>
      </c>
      <c r="E27" s="11">
        <f>VLOOKUP($A27,工作表1!$A:$L,6,0)</f>
        <v>87</v>
      </c>
      <c r="F27" s="11">
        <f>C27*5+D27*3+E27*2</f>
        <v>859</v>
      </c>
      <c r="G27" s="11">
        <f>F27/10</f>
        <v>85.9</v>
      </c>
      <c r="H27" s="11">
        <f>VLOOKUP($A27,工作表1!$A:$L,12,0)</f>
        <v>4</v>
      </c>
      <c r="I27" s="15">
        <v>5</v>
      </c>
      <c r="J27" s="8"/>
      <c r="K27" s="8"/>
      <c r="L27" s="8"/>
    </row>
    <row r="28" spans="1:12" x14ac:dyDescent="0.25">
      <c r="A28" s="8">
        <v>26</v>
      </c>
      <c r="B28" s="8" t="s">
        <v>38</v>
      </c>
      <c r="C28" s="11">
        <f>VLOOKUP($A28,工作表1!$A:$L,5,0)</f>
        <v>99</v>
      </c>
      <c r="D28" s="11">
        <f>VLOOKUP($A28,工作表1!$A:$L,4,0)</f>
        <v>100</v>
      </c>
      <c r="E28" s="11">
        <f>VLOOKUP($A28,工作表1!$A:$L,6,0)</f>
        <v>98</v>
      </c>
      <c r="F28" s="11">
        <f>C28*5+D28*3+E28*2</f>
        <v>991</v>
      </c>
      <c r="G28" s="11">
        <f>F28/10</f>
        <v>99.1</v>
      </c>
      <c r="H28" s="11">
        <f>VLOOKUP($A28,工作表1!$A:$L,12,0)</f>
        <v>3</v>
      </c>
      <c r="I28" s="15">
        <v>3</v>
      </c>
      <c r="J28" s="8"/>
      <c r="K28" s="8"/>
      <c r="L28" s="8"/>
    </row>
  </sheetData>
  <sortState ref="A3:L28">
    <sortCondition ref="A3:A28"/>
  </sortState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2016-02-23T06:35:36Z</dcterms:created>
  <dcterms:modified xsi:type="dcterms:W3CDTF">2016-05-31T06:48:43Z</dcterms:modified>
</cp:coreProperties>
</file>