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722\"/>
    </mc:Choice>
  </mc:AlternateContent>
  <bookViews>
    <workbookView xWindow="0" yWindow="0" windowWidth="19200" windowHeight="11550" activeTab="1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E3" i="2"/>
  <c r="D3" i="2"/>
  <c r="C4" i="2" l="1"/>
  <c r="F4" i="2" s="1"/>
  <c r="G4" i="2" s="1"/>
  <c r="C5" i="2"/>
  <c r="F5" i="2" s="1"/>
  <c r="G5" i="2" s="1"/>
  <c r="C6" i="2"/>
  <c r="F6" i="2" s="1"/>
  <c r="G6" i="2" s="1"/>
  <c r="C7" i="2"/>
  <c r="F7" i="2" s="1"/>
  <c r="G7" i="2" s="1"/>
  <c r="C8" i="2"/>
  <c r="F8" i="2" s="1"/>
  <c r="G8" i="2" s="1"/>
  <c r="C9" i="2"/>
  <c r="F9" i="2" s="1"/>
  <c r="G9" i="2" s="1"/>
  <c r="C10" i="2"/>
  <c r="F10" i="2" s="1"/>
  <c r="G10" i="2" s="1"/>
  <c r="C11" i="2"/>
  <c r="F11" i="2" s="1"/>
  <c r="G11" i="2" s="1"/>
  <c r="C12" i="2"/>
  <c r="F12" i="2" s="1"/>
  <c r="G12" i="2" s="1"/>
  <c r="C13" i="2"/>
  <c r="F13" i="2" s="1"/>
  <c r="G13" i="2" s="1"/>
  <c r="C14" i="2"/>
  <c r="F14" i="2" s="1"/>
  <c r="G14" i="2" s="1"/>
  <c r="C15" i="2"/>
  <c r="F15" i="2" s="1"/>
  <c r="G15" i="2" s="1"/>
  <c r="C16" i="2"/>
  <c r="F16" i="2" s="1"/>
  <c r="G16" i="2" s="1"/>
  <c r="C17" i="2"/>
  <c r="F17" i="2" s="1"/>
  <c r="G17" i="2" s="1"/>
  <c r="C18" i="2"/>
  <c r="F18" i="2" s="1"/>
  <c r="G18" i="2" s="1"/>
  <c r="C19" i="2"/>
  <c r="F19" i="2" s="1"/>
  <c r="G19" i="2" s="1"/>
  <c r="C20" i="2"/>
  <c r="F20" i="2" s="1"/>
  <c r="G20" i="2" s="1"/>
  <c r="C21" i="2"/>
  <c r="F21" i="2" s="1"/>
  <c r="G21" i="2" s="1"/>
  <c r="C22" i="2"/>
  <c r="F22" i="2" s="1"/>
  <c r="G22" i="2" s="1"/>
  <c r="C23" i="2"/>
  <c r="F23" i="2" s="1"/>
  <c r="G23" i="2" s="1"/>
  <c r="C24" i="2"/>
  <c r="F24" i="2" s="1"/>
  <c r="G24" i="2" s="1"/>
  <c r="C25" i="2"/>
  <c r="F25" i="2" s="1"/>
  <c r="G25" i="2" s="1"/>
  <c r="C26" i="2"/>
  <c r="F26" i="2" s="1"/>
  <c r="G26" i="2" s="1"/>
  <c r="C27" i="2"/>
  <c r="F27" i="2" s="1"/>
  <c r="G27" i="2" s="1"/>
  <c r="C28" i="2"/>
  <c r="F28" i="2" s="1"/>
  <c r="G28" i="2" s="1"/>
  <c r="C3" i="2"/>
  <c r="F3" i="2" s="1"/>
  <c r="G3" i="2" s="1"/>
  <c r="D29" i="1" l="1"/>
  <c r="E29" i="1"/>
  <c r="F29" i="1"/>
  <c r="G29" i="1"/>
  <c r="H29" i="1"/>
  <c r="I29" i="1"/>
  <c r="C29" i="1"/>
  <c r="K7" i="1" l="1"/>
  <c r="K4" i="1"/>
  <c r="K16" i="1"/>
  <c r="K3" i="1"/>
  <c r="K9" i="1"/>
  <c r="K27" i="1"/>
  <c r="K28" i="1"/>
  <c r="K22" i="1"/>
  <c r="K21" i="1"/>
  <c r="K11" i="1"/>
  <c r="K26" i="1"/>
  <c r="K24" i="1"/>
  <c r="K13" i="1"/>
  <c r="K25" i="1"/>
  <c r="K19" i="1"/>
  <c r="K14" i="1"/>
  <c r="K12" i="1"/>
  <c r="K20" i="1"/>
  <c r="K18" i="1"/>
  <c r="K15" i="1"/>
  <c r="K5" i="1"/>
  <c r="K23" i="1"/>
  <c r="K10" i="1"/>
  <c r="K8" i="1"/>
  <c r="K17" i="1"/>
  <c r="K6" i="1"/>
  <c r="J4" i="1"/>
  <c r="J16" i="1"/>
  <c r="J3" i="1"/>
  <c r="J9" i="1"/>
  <c r="J27" i="1"/>
  <c r="J28" i="1"/>
  <c r="J22" i="1"/>
  <c r="J21" i="1"/>
  <c r="J11" i="1"/>
  <c r="J26" i="1"/>
  <c r="J24" i="1"/>
  <c r="J13" i="1"/>
  <c r="J25" i="1"/>
  <c r="J19" i="1"/>
  <c r="J14" i="1"/>
  <c r="J12" i="1"/>
  <c r="J20" i="1"/>
  <c r="J18" i="1"/>
  <c r="J15" i="1"/>
  <c r="J5" i="1"/>
  <c r="J23" i="1"/>
  <c r="J10" i="1"/>
  <c r="J8" i="1"/>
  <c r="J17" i="1"/>
  <c r="J7" i="1"/>
  <c r="J6" i="1"/>
</calcChain>
</file>

<file path=xl/sharedStrings.xml><?xml version="1.0" encoding="utf-8"?>
<sst xmlns="http://schemas.openxmlformats.org/spreadsheetml/2006/main" count="77" uniqueCount="51">
  <si>
    <t>安順國中104學年度第二學期一年七班第一次定期考成績統計表</t>
    <phoneticPr fontId="1" type="noConversion"/>
  </si>
  <si>
    <t>座號</t>
    <phoneticPr fontId="1" type="noConversion"/>
  </si>
  <si>
    <t>姓名</t>
    <phoneticPr fontId="1" type="noConversion"/>
  </si>
  <si>
    <t>國文</t>
    <phoneticPr fontId="1" type="noConversion"/>
  </si>
  <si>
    <t>數學</t>
    <phoneticPr fontId="1" type="noConversion"/>
  </si>
  <si>
    <t>英文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</si>
  <si>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</si>
  <si>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</si>
  <si>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</si>
  <si>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</si>
  <si>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</si>
  <si>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</si>
  <si>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</si>
  <si>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大叔</t>
    <phoneticPr fontId="1" type="noConversion"/>
  </si>
  <si>
    <t>沈義凱</t>
    <phoneticPr fontId="1" type="noConversion"/>
  </si>
  <si>
    <t>林冠伯</t>
    <phoneticPr fontId="1" type="noConversion"/>
  </si>
  <si>
    <t>洪啟睿</t>
    <phoneticPr fontId="1" type="noConversion"/>
  </si>
  <si>
    <t>唐貴倫</t>
    <phoneticPr fontId="1" type="noConversion"/>
  </si>
  <si>
    <t>陳俊諺</t>
    <phoneticPr fontId="1" type="noConversion"/>
  </si>
  <si>
    <t>陳奕廷</t>
    <phoneticPr fontId="1" type="noConversion"/>
  </si>
  <si>
    <t>陳柏源</t>
    <phoneticPr fontId="1" type="noConversion"/>
  </si>
  <si>
    <t>小弟弟</t>
    <phoneticPr fontId="1" type="noConversion"/>
  </si>
  <si>
    <t>黃偉傑</t>
    <phoneticPr fontId="1" type="noConversion"/>
  </si>
  <si>
    <t>小不點</t>
    <phoneticPr fontId="1" type="noConversion"/>
  </si>
  <si>
    <t>白癡</t>
    <phoneticPr fontId="1" type="noConversion"/>
  </si>
  <si>
    <t>黑輪</t>
    <phoneticPr fontId="1" type="noConversion"/>
  </si>
  <si>
    <t>河童</t>
    <phoneticPr fontId="1" type="noConversion"/>
  </si>
  <si>
    <t>吳佳玟</t>
    <phoneticPr fontId="1" type="noConversion"/>
  </si>
  <si>
    <t>汪嘉惠</t>
    <phoneticPr fontId="1" type="noConversion"/>
  </si>
  <si>
    <t>林昱廷</t>
    <phoneticPr fontId="1" type="noConversion"/>
  </si>
  <si>
    <t>徐子芸</t>
    <phoneticPr fontId="1" type="noConversion"/>
  </si>
  <si>
    <t>師傅</t>
    <phoneticPr fontId="1" type="noConversion"/>
  </si>
  <si>
    <t>型男</t>
    <phoneticPr fontId="1" type="noConversion"/>
  </si>
  <si>
    <t>陳冠寧</t>
    <phoneticPr fontId="1" type="noConversion"/>
  </si>
  <si>
    <t>黃芃睿</t>
    <phoneticPr fontId="1" type="noConversion"/>
  </si>
  <si>
    <t>徒弟</t>
    <phoneticPr fontId="1" type="noConversion"/>
  </si>
  <si>
    <t>謝佳玲</t>
    <phoneticPr fontId="1" type="noConversion"/>
  </si>
  <si>
    <t>暖男</t>
    <phoneticPr fontId="1" type="noConversion"/>
  </si>
  <si>
    <t>凱妹</t>
    <phoneticPr fontId="1" type="noConversion"/>
  </si>
  <si>
    <r>
      <t xml:space="preserve"> 敬愛的家長:上表是貴子女成績表 </t>
    </r>
    <r>
      <rPr>
        <sz val="10"/>
        <color theme="1"/>
        <rFont val="新細明體"/>
        <family val="1"/>
        <charset val="136"/>
      </rPr>
      <t>，您的還子在學校非常用功，希望可以拒續保持。</t>
    </r>
    <phoneticPr fontId="1" type="noConversion"/>
  </si>
  <si>
    <t xml:space="preserve"> 敬愛的家長:上表是貴子女成績表 ，您的還子在學校非常用功，希望可以拒續保持。</t>
    <phoneticPr fontId="1" type="noConversion"/>
  </si>
  <si>
    <t>安順國中104學年度第二學期一年七班第二次定期考成績統計表</t>
    <phoneticPr fontId="1" type="noConversion"/>
  </si>
  <si>
    <t>加權計分</t>
    <phoneticPr fontId="1" type="noConversion"/>
  </si>
  <si>
    <t>加權平均</t>
    <phoneticPr fontId="1" type="noConversion"/>
  </si>
  <si>
    <t>原始名次</t>
    <phoneticPr fontId="1" type="noConversion"/>
  </si>
  <si>
    <t>加權名次</t>
    <phoneticPr fontId="1" type="noConversion"/>
  </si>
  <si>
    <t>Big Boss</t>
    <phoneticPr fontId="1" type="noConversion"/>
  </si>
  <si>
    <t xml:space="preserve"> 老爸</t>
    <phoneticPr fontId="1" type="noConversion"/>
  </si>
  <si>
    <t>老弟</t>
    <phoneticPr fontId="1" type="noConversion"/>
  </si>
  <si>
    <t>阿姨</t>
    <phoneticPr fontId="1" type="noConversion"/>
  </si>
  <si>
    <t>老媽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</si>
</sst>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3" tint="-0.249977111117893"/>
      <name val="新細明體"/>
      <family val="2"/>
      <charset val="136"/>
      <scheme val="minor"/>
    </font>
    <font>
      <sz val="12"/>
      <color rgb="FF00B0F0"/>
      <name val="新細明體"/>
      <family val="2"/>
      <charset val="136"/>
      <scheme val="minor"/>
    </font>
    <font>
      <sz val="12"/>
      <color theme="7" tint="-0.499984740745262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sz val="12"/>
      <color rgb="FFFFC000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top" textRotation="255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P13" sqref="P13"/>
    </sheetView>
  </sheetViews>
  <sheetFormatPr defaultRowHeight="16.5" x14ac:dyDescent="0.25"/>
  <cols>
    <col min="1" max="2" width="6.75" customWidth="1"/>
    <col min="3" max="3" width="6.75" style="2" customWidth="1"/>
    <col min="4" max="4" width="6.75" style="3" customWidth="1"/>
    <col min="5" max="5" width="6.75" style="6" customWidth="1"/>
    <col min="6" max="6" width="6.75" style="5" customWidth="1"/>
    <col min="7" max="7" width="6.75" style="4" customWidth="1"/>
    <col min="8" max="8" width="6.75" style="1" customWidth="1"/>
    <col min="9" max="9" width="6.75" style="7" customWidth="1"/>
    <col min="10" max="12" width="6.75" customWidth="1"/>
  </cols>
  <sheetData>
    <row r="1" spans="1:13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x14ac:dyDescent="0.25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6" t="s">
        <v>9</v>
      </c>
      <c r="J2" s="9" t="s">
        <v>10</v>
      </c>
      <c r="K2" s="9" t="s">
        <v>11</v>
      </c>
      <c r="L2" s="9" t="s">
        <v>12</v>
      </c>
      <c r="M2" s="22" t="s">
        <v>40</v>
      </c>
    </row>
    <row r="3" spans="1:13" x14ac:dyDescent="0.25">
      <c r="A3" s="9">
        <v>5</v>
      </c>
      <c r="B3" s="9" t="s">
        <v>16</v>
      </c>
      <c r="C3" s="10">
        <v>99</v>
      </c>
      <c r="D3" s="11">
        <v>89</v>
      </c>
      <c r="E3" s="12">
        <v>100</v>
      </c>
      <c r="F3" s="13">
        <v>95</v>
      </c>
      <c r="G3" s="14">
        <v>91</v>
      </c>
      <c r="H3" s="15">
        <v>98</v>
      </c>
      <c r="I3" s="16">
        <v>87</v>
      </c>
      <c r="J3" s="9">
        <f t="shared" ref="J3:J28" si="0">SUM(C3:I3)</f>
        <v>659</v>
      </c>
      <c r="K3" s="9">
        <f t="shared" ref="K3:K28" si="1">AVERAGE(C3:I3)</f>
        <v>94.142857142857139</v>
      </c>
      <c r="L3" s="9">
        <v>1</v>
      </c>
      <c r="M3" s="22"/>
    </row>
    <row r="4" spans="1:13" x14ac:dyDescent="0.25">
      <c r="A4" s="9">
        <v>3</v>
      </c>
      <c r="B4" s="9" t="s">
        <v>37</v>
      </c>
      <c r="C4" s="10">
        <v>98</v>
      </c>
      <c r="D4" s="11">
        <v>79</v>
      </c>
      <c r="E4" s="12">
        <v>98</v>
      </c>
      <c r="F4" s="13">
        <v>85</v>
      </c>
      <c r="G4" s="14">
        <v>96</v>
      </c>
      <c r="H4" s="15">
        <v>94</v>
      </c>
      <c r="I4" s="16">
        <v>92</v>
      </c>
      <c r="J4" s="9">
        <f t="shared" si="0"/>
        <v>642</v>
      </c>
      <c r="K4" s="9">
        <f t="shared" si="1"/>
        <v>91.714285714285708</v>
      </c>
      <c r="L4" s="9">
        <v>2</v>
      </c>
      <c r="M4" s="22"/>
    </row>
    <row r="5" spans="1:13" x14ac:dyDescent="0.25">
      <c r="A5" s="9">
        <v>22</v>
      </c>
      <c r="B5" s="9" t="s">
        <v>32</v>
      </c>
      <c r="C5" s="10">
        <v>90</v>
      </c>
      <c r="D5" s="11">
        <v>79</v>
      </c>
      <c r="E5" s="12">
        <v>88</v>
      </c>
      <c r="F5" s="13">
        <v>86</v>
      </c>
      <c r="G5" s="14">
        <v>91</v>
      </c>
      <c r="H5" s="15">
        <v>89</v>
      </c>
      <c r="I5" s="16">
        <v>82</v>
      </c>
      <c r="J5" s="9">
        <f t="shared" si="0"/>
        <v>605</v>
      </c>
      <c r="K5" s="9">
        <f t="shared" si="1"/>
        <v>86.428571428571431</v>
      </c>
      <c r="L5" s="9">
        <v>3</v>
      </c>
      <c r="M5" s="22"/>
    </row>
    <row r="6" spans="1:13" x14ac:dyDescent="0.25">
      <c r="A6" s="9">
        <v>1</v>
      </c>
      <c r="B6" s="9" t="s">
        <v>13</v>
      </c>
      <c r="C6" s="10">
        <v>87</v>
      </c>
      <c r="D6" s="11">
        <v>79</v>
      </c>
      <c r="E6" s="12">
        <v>90</v>
      </c>
      <c r="F6" s="13">
        <v>77</v>
      </c>
      <c r="G6" s="14">
        <v>82</v>
      </c>
      <c r="H6" s="15">
        <v>92</v>
      </c>
      <c r="I6" s="16">
        <v>75</v>
      </c>
      <c r="J6" s="9">
        <f t="shared" si="0"/>
        <v>582</v>
      </c>
      <c r="K6" s="9">
        <f t="shared" si="1"/>
        <v>83.142857142857139</v>
      </c>
      <c r="L6" s="9">
        <v>4</v>
      </c>
      <c r="M6" s="22"/>
    </row>
    <row r="7" spans="1:13" x14ac:dyDescent="0.25">
      <c r="A7" s="9">
        <v>2</v>
      </c>
      <c r="B7" s="9" t="s">
        <v>14</v>
      </c>
      <c r="C7" s="10">
        <v>79</v>
      </c>
      <c r="D7" s="11">
        <v>81</v>
      </c>
      <c r="E7" s="12">
        <v>85</v>
      </c>
      <c r="F7" s="13">
        <v>86</v>
      </c>
      <c r="G7" s="14">
        <v>78</v>
      </c>
      <c r="H7" s="15">
        <v>70</v>
      </c>
      <c r="I7" s="16">
        <v>86</v>
      </c>
      <c r="J7" s="9">
        <f t="shared" si="0"/>
        <v>565</v>
      </c>
      <c r="K7" s="9">
        <f t="shared" si="1"/>
        <v>80.714285714285708</v>
      </c>
      <c r="L7" s="9">
        <v>5</v>
      </c>
      <c r="M7" s="22"/>
    </row>
    <row r="8" spans="1:13" x14ac:dyDescent="0.25">
      <c r="A8" s="9">
        <v>25</v>
      </c>
      <c r="B8" s="9" t="s">
        <v>35</v>
      </c>
      <c r="C8" s="10">
        <v>95</v>
      </c>
      <c r="D8" s="11">
        <v>98</v>
      </c>
      <c r="E8" s="12">
        <v>56</v>
      </c>
      <c r="F8" s="13">
        <v>31</v>
      </c>
      <c r="G8" s="14">
        <v>94</v>
      </c>
      <c r="H8" s="15">
        <v>68</v>
      </c>
      <c r="I8" s="16">
        <v>95</v>
      </c>
      <c r="J8" s="9">
        <f t="shared" si="0"/>
        <v>537</v>
      </c>
      <c r="K8" s="9">
        <f t="shared" si="1"/>
        <v>76.714285714285708</v>
      </c>
      <c r="L8" s="9">
        <v>6</v>
      </c>
      <c r="M8" s="22"/>
    </row>
    <row r="9" spans="1:13" x14ac:dyDescent="0.25">
      <c r="A9" s="9">
        <v>6</v>
      </c>
      <c r="B9" s="9" t="s">
        <v>17</v>
      </c>
      <c r="C9" s="10">
        <v>68</v>
      </c>
      <c r="D9" s="11">
        <v>68</v>
      </c>
      <c r="E9" s="12">
        <v>60</v>
      </c>
      <c r="F9" s="13">
        <v>70</v>
      </c>
      <c r="G9" s="14">
        <v>89</v>
      </c>
      <c r="H9" s="15">
        <v>72</v>
      </c>
      <c r="I9" s="16">
        <v>86</v>
      </c>
      <c r="J9" s="9">
        <f t="shared" si="0"/>
        <v>513</v>
      </c>
      <c r="K9" s="9">
        <f t="shared" si="1"/>
        <v>73.285714285714292</v>
      </c>
      <c r="L9" s="9">
        <v>7</v>
      </c>
      <c r="M9" s="22"/>
    </row>
    <row r="10" spans="1:13" x14ac:dyDescent="0.25">
      <c r="A10" s="9">
        <v>24</v>
      </c>
      <c r="B10" s="9" t="s">
        <v>34</v>
      </c>
      <c r="C10" s="10">
        <v>56</v>
      </c>
      <c r="D10" s="11">
        <v>96</v>
      </c>
      <c r="E10" s="12">
        <v>95</v>
      </c>
      <c r="F10" s="13">
        <v>58</v>
      </c>
      <c r="G10" s="14">
        <v>62</v>
      </c>
      <c r="H10" s="15">
        <v>82</v>
      </c>
      <c r="I10" s="16">
        <v>63</v>
      </c>
      <c r="J10" s="9">
        <f t="shared" si="0"/>
        <v>512</v>
      </c>
      <c r="K10" s="9">
        <f t="shared" si="1"/>
        <v>73.142857142857139</v>
      </c>
      <c r="L10" s="9">
        <v>8</v>
      </c>
      <c r="M10" s="22"/>
    </row>
    <row r="11" spans="1:13" x14ac:dyDescent="0.25">
      <c r="A11" s="9">
        <v>11</v>
      </c>
      <c r="B11" s="9" t="s">
        <v>22</v>
      </c>
      <c r="C11" s="10">
        <v>99</v>
      </c>
      <c r="D11" s="11">
        <v>52</v>
      </c>
      <c r="E11" s="12">
        <v>85</v>
      </c>
      <c r="F11" s="13">
        <v>65</v>
      </c>
      <c r="G11" s="14">
        <v>87</v>
      </c>
      <c r="H11" s="15">
        <v>55</v>
      </c>
      <c r="I11" s="16">
        <v>60</v>
      </c>
      <c r="J11" s="9">
        <f t="shared" si="0"/>
        <v>503</v>
      </c>
      <c r="K11" s="9">
        <f t="shared" si="1"/>
        <v>71.857142857142861</v>
      </c>
      <c r="L11" s="9">
        <v>9</v>
      </c>
      <c r="M11" s="22"/>
    </row>
    <row r="12" spans="1:13" x14ac:dyDescent="0.25">
      <c r="A12" s="9">
        <v>18</v>
      </c>
      <c r="B12" s="9" t="s">
        <v>28</v>
      </c>
      <c r="C12" s="10">
        <v>65</v>
      </c>
      <c r="D12" s="11">
        <v>84</v>
      </c>
      <c r="E12" s="12">
        <v>87</v>
      </c>
      <c r="F12" s="13">
        <v>84</v>
      </c>
      <c r="G12" s="14">
        <v>32</v>
      </c>
      <c r="H12" s="15">
        <v>87</v>
      </c>
      <c r="I12" s="16">
        <v>62</v>
      </c>
      <c r="J12" s="9">
        <f t="shared" si="0"/>
        <v>501</v>
      </c>
      <c r="K12" s="9">
        <f t="shared" si="1"/>
        <v>71.571428571428569</v>
      </c>
      <c r="L12" s="9">
        <v>10</v>
      </c>
      <c r="M12" s="22"/>
    </row>
    <row r="13" spans="1:13" x14ac:dyDescent="0.25">
      <c r="A13" s="9">
        <v>14</v>
      </c>
      <c r="B13" s="9" t="s">
        <v>25</v>
      </c>
      <c r="C13" s="10">
        <v>51</v>
      </c>
      <c r="D13" s="11">
        <v>84</v>
      </c>
      <c r="E13" s="12">
        <v>78</v>
      </c>
      <c r="F13" s="13">
        <v>54</v>
      </c>
      <c r="G13" s="14">
        <v>95</v>
      </c>
      <c r="H13" s="15">
        <v>87</v>
      </c>
      <c r="I13" s="16">
        <v>49</v>
      </c>
      <c r="J13" s="9">
        <f t="shared" si="0"/>
        <v>498</v>
      </c>
      <c r="K13" s="9">
        <f t="shared" si="1"/>
        <v>71.142857142857139</v>
      </c>
      <c r="L13" s="9">
        <v>11</v>
      </c>
      <c r="M13" s="22"/>
    </row>
    <row r="14" spans="1:13" x14ac:dyDescent="0.25">
      <c r="A14" s="9">
        <v>17</v>
      </c>
      <c r="B14" s="9" t="s">
        <v>27</v>
      </c>
      <c r="C14" s="10">
        <v>54</v>
      </c>
      <c r="D14" s="11">
        <v>87</v>
      </c>
      <c r="E14" s="12">
        <v>56</v>
      </c>
      <c r="F14" s="13">
        <v>68</v>
      </c>
      <c r="G14" s="14">
        <v>84</v>
      </c>
      <c r="H14" s="15">
        <v>62</v>
      </c>
      <c r="I14" s="16">
        <v>85</v>
      </c>
      <c r="J14" s="9">
        <f t="shared" si="0"/>
        <v>496</v>
      </c>
      <c r="K14" s="9">
        <f t="shared" si="1"/>
        <v>70.857142857142861</v>
      </c>
      <c r="L14" s="9">
        <v>12</v>
      </c>
      <c r="M14" s="22"/>
    </row>
    <row r="15" spans="1:13" x14ac:dyDescent="0.25">
      <c r="A15" s="9">
        <v>21</v>
      </c>
      <c r="B15" s="9" t="s">
        <v>31</v>
      </c>
      <c r="C15" s="10">
        <v>100</v>
      </c>
      <c r="D15" s="11">
        <v>96</v>
      </c>
      <c r="E15" s="12">
        <v>69</v>
      </c>
      <c r="F15" s="13">
        <v>34</v>
      </c>
      <c r="G15" s="14">
        <v>20</v>
      </c>
      <c r="H15" s="15">
        <v>95</v>
      </c>
      <c r="I15" s="16">
        <v>45</v>
      </c>
      <c r="J15" s="9">
        <f t="shared" si="0"/>
        <v>459</v>
      </c>
      <c r="K15" s="9">
        <f t="shared" si="1"/>
        <v>65.571428571428569</v>
      </c>
      <c r="L15" s="9">
        <v>13</v>
      </c>
      <c r="M15" s="22"/>
    </row>
    <row r="16" spans="1:13" x14ac:dyDescent="0.25">
      <c r="A16" s="9">
        <v>4</v>
      </c>
      <c r="B16" s="9" t="s">
        <v>15</v>
      </c>
      <c r="C16" s="10">
        <v>98</v>
      </c>
      <c r="D16" s="11">
        <v>58</v>
      </c>
      <c r="E16" s="12">
        <v>57</v>
      </c>
      <c r="F16" s="13">
        <v>60</v>
      </c>
      <c r="G16" s="14">
        <v>66</v>
      </c>
      <c r="H16" s="15">
        <v>38</v>
      </c>
      <c r="I16" s="16">
        <v>70</v>
      </c>
      <c r="J16" s="9">
        <f t="shared" si="0"/>
        <v>447</v>
      </c>
      <c r="K16" s="9">
        <f t="shared" si="1"/>
        <v>63.857142857142854</v>
      </c>
      <c r="L16" s="9">
        <v>14</v>
      </c>
      <c r="M16" s="22"/>
    </row>
    <row r="17" spans="1:13" x14ac:dyDescent="0.25">
      <c r="A17" s="9">
        <v>26</v>
      </c>
      <c r="B17" s="9" t="s">
        <v>36</v>
      </c>
      <c r="C17" s="10">
        <v>68</v>
      </c>
      <c r="D17" s="11">
        <v>32</v>
      </c>
      <c r="E17" s="12">
        <v>95</v>
      </c>
      <c r="F17" s="13">
        <v>95</v>
      </c>
      <c r="G17" s="14">
        <v>68</v>
      </c>
      <c r="H17" s="15">
        <v>63</v>
      </c>
      <c r="I17" s="16">
        <v>24</v>
      </c>
      <c r="J17" s="9">
        <f t="shared" si="0"/>
        <v>445</v>
      </c>
      <c r="K17" s="9">
        <f t="shared" si="1"/>
        <v>63.571428571428569</v>
      </c>
      <c r="L17" s="9">
        <v>15</v>
      </c>
      <c r="M17" s="22"/>
    </row>
    <row r="18" spans="1:13" x14ac:dyDescent="0.25">
      <c r="A18" s="9">
        <v>20</v>
      </c>
      <c r="B18" s="9" t="s">
        <v>30</v>
      </c>
      <c r="C18" s="10">
        <v>28</v>
      </c>
      <c r="D18" s="11">
        <v>25</v>
      </c>
      <c r="E18" s="12">
        <v>52</v>
      </c>
      <c r="F18" s="13">
        <v>95</v>
      </c>
      <c r="G18" s="14">
        <v>52</v>
      </c>
      <c r="H18" s="15">
        <v>95</v>
      </c>
      <c r="I18" s="16">
        <v>95</v>
      </c>
      <c r="J18" s="9">
        <f t="shared" si="0"/>
        <v>442</v>
      </c>
      <c r="K18" s="9">
        <f t="shared" si="1"/>
        <v>63.142857142857146</v>
      </c>
      <c r="L18" s="9">
        <v>16</v>
      </c>
      <c r="M18" s="22"/>
    </row>
    <row r="19" spans="1:13" x14ac:dyDescent="0.25">
      <c r="A19" s="9">
        <v>16</v>
      </c>
      <c r="B19" s="9" t="s">
        <v>38</v>
      </c>
      <c r="C19" s="10">
        <v>95</v>
      </c>
      <c r="D19" s="11">
        <v>54</v>
      </c>
      <c r="E19" s="12">
        <v>67</v>
      </c>
      <c r="F19" s="13">
        <v>32</v>
      </c>
      <c r="G19" s="14">
        <v>52</v>
      </c>
      <c r="H19" s="15">
        <v>44</v>
      </c>
      <c r="I19" s="16">
        <v>95</v>
      </c>
      <c r="J19" s="9">
        <f t="shared" si="0"/>
        <v>439</v>
      </c>
      <c r="K19" s="9">
        <f t="shared" si="1"/>
        <v>62.714285714285715</v>
      </c>
      <c r="L19" s="9">
        <v>17</v>
      </c>
      <c r="M19" s="22"/>
    </row>
    <row r="20" spans="1:13" x14ac:dyDescent="0.25">
      <c r="A20" s="9">
        <v>19</v>
      </c>
      <c r="B20" s="9" t="s">
        <v>29</v>
      </c>
      <c r="C20" s="10">
        <v>15</v>
      </c>
      <c r="D20" s="11">
        <v>42</v>
      </c>
      <c r="E20" s="12">
        <v>95</v>
      </c>
      <c r="F20" s="13">
        <v>49</v>
      </c>
      <c r="G20" s="14">
        <v>87</v>
      </c>
      <c r="H20" s="15">
        <v>95</v>
      </c>
      <c r="I20" s="16">
        <v>41</v>
      </c>
      <c r="J20" s="9">
        <f t="shared" si="0"/>
        <v>424</v>
      </c>
      <c r="K20" s="9">
        <f t="shared" si="1"/>
        <v>60.571428571428569</v>
      </c>
      <c r="L20" s="9">
        <v>18</v>
      </c>
      <c r="M20" s="22"/>
    </row>
    <row r="21" spans="1:13" x14ac:dyDescent="0.25">
      <c r="A21" s="9">
        <v>10</v>
      </c>
      <c r="B21" s="9" t="s">
        <v>21</v>
      </c>
      <c r="C21" s="10">
        <v>95</v>
      </c>
      <c r="D21" s="11">
        <v>59</v>
      </c>
      <c r="E21" s="12">
        <v>84</v>
      </c>
      <c r="F21" s="13">
        <v>52</v>
      </c>
      <c r="G21" s="14">
        <v>75</v>
      </c>
      <c r="H21" s="15">
        <v>24</v>
      </c>
      <c r="I21" s="16">
        <v>26</v>
      </c>
      <c r="J21" s="9">
        <f t="shared" si="0"/>
        <v>415</v>
      </c>
      <c r="K21" s="9">
        <f t="shared" si="1"/>
        <v>59.285714285714285</v>
      </c>
      <c r="L21" s="9">
        <v>19</v>
      </c>
      <c r="M21" s="22"/>
    </row>
    <row r="22" spans="1:13" x14ac:dyDescent="0.25">
      <c r="A22" s="9">
        <v>9</v>
      </c>
      <c r="B22" s="9" t="s">
        <v>20</v>
      </c>
      <c r="C22" s="10">
        <v>27</v>
      </c>
      <c r="D22" s="11">
        <v>30</v>
      </c>
      <c r="E22" s="12">
        <v>80</v>
      </c>
      <c r="F22" s="13">
        <v>65</v>
      </c>
      <c r="G22" s="14">
        <v>35</v>
      </c>
      <c r="H22" s="15">
        <v>52</v>
      </c>
      <c r="I22" s="16">
        <v>95</v>
      </c>
      <c r="J22" s="9">
        <f t="shared" si="0"/>
        <v>384</v>
      </c>
      <c r="K22" s="9">
        <f t="shared" si="1"/>
        <v>54.857142857142854</v>
      </c>
      <c r="L22" s="9">
        <v>20</v>
      </c>
      <c r="M22" s="22"/>
    </row>
    <row r="23" spans="1:13" x14ac:dyDescent="0.25">
      <c r="A23" s="9">
        <v>23</v>
      </c>
      <c r="B23" s="9" t="s">
        <v>33</v>
      </c>
      <c r="C23" s="10">
        <v>19</v>
      </c>
      <c r="D23" s="11">
        <v>78</v>
      </c>
      <c r="E23" s="12">
        <v>39</v>
      </c>
      <c r="F23" s="13">
        <v>50</v>
      </c>
      <c r="G23" s="14">
        <v>57</v>
      </c>
      <c r="H23" s="15">
        <v>95</v>
      </c>
      <c r="I23" s="16">
        <v>25</v>
      </c>
      <c r="J23" s="9">
        <f t="shared" si="0"/>
        <v>363</v>
      </c>
      <c r="K23" s="9">
        <f t="shared" si="1"/>
        <v>51.857142857142854</v>
      </c>
      <c r="L23" s="9">
        <v>21</v>
      </c>
      <c r="M23" s="22"/>
    </row>
    <row r="24" spans="1:13" x14ac:dyDescent="0.25">
      <c r="A24" s="9">
        <v>13</v>
      </c>
      <c r="B24" s="9" t="s">
        <v>24</v>
      </c>
      <c r="C24" s="10">
        <v>54</v>
      </c>
      <c r="D24" s="11">
        <v>54</v>
      </c>
      <c r="E24" s="12">
        <v>2</v>
      </c>
      <c r="F24" s="13">
        <v>54</v>
      </c>
      <c r="G24" s="14">
        <v>68</v>
      </c>
      <c r="H24" s="15">
        <v>62</v>
      </c>
      <c r="I24" s="16">
        <v>51</v>
      </c>
      <c r="J24" s="9">
        <f t="shared" si="0"/>
        <v>345</v>
      </c>
      <c r="K24" s="9">
        <f t="shared" si="1"/>
        <v>49.285714285714285</v>
      </c>
      <c r="L24" s="9">
        <v>22</v>
      </c>
      <c r="M24" s="22"/>
    </row>
    <row r="25" spans="1:13" x14ac:dyDescent="0.25">
      <c r="A25" s="9">
        <v>15</v>
      </c>
      <c r="B25" s="9" t="s">
        <v>26</v>
      </c>
      <c r="C25" s="10">
        <v>15</v>
      </c>
      <c r="D25" s="11">
        <v>6</v>
      </c>
      <c r="E25" s="12">
        <v>55</v>
      </c>
      <c r="F25" s="13">
        <v>95</v>
      </c>
      <c r="G25" s="14">
        <v>24</v>
      </c>
      <c r="H25" s="15">
        <v>99</v>
      </c>
      <c r="I25" s="16">
        <v>38</v>
      </c>
      <c r="J25" s="9">
        <f t="shared" si="0"/>
        <v>332</v>
      </c>
      <c r="K25" s="9">
        <f t="shared" si="1"/>
        <v>47.428571428571431</v>
      </c>
      <c r="L25" s="9">
        <v>23</v>
      </c>
      <c r="M25" s="22"/>
    </row>
    <row r="26" spans="1:13" x14ac:dyDescent="0.25">
      <c r="A26" s="9">
        <v>12</v>
      </c>
      <c r="B26" s="9" t="s">
        <v>23</v>
      </c>
      <c r="C26" s="10">
        <v>54</v>
      </c>
      <c r="D26" s="11">
        <v>57</v>
      </c>
      <c r="E26" s="12">
        <v>25</v>
      </c>
      <c r="F26" s="13">
        <v>15</v>
      </c>
      <c r="G26" s="14">
        <v>75</v>
      </c>
      <c r="H26" s="15">
        <v>22</v>
      </c>
      <c r="I26" s="16">
        <v>67</v>
      </c>
      <c r="J26" s="9">
        <f t="shared" si="0"/>
        <v>315</v>
      </c>
      <c r="K26" s="9">
        <f t="shared" si="1"/>
        <v>45</v>
      </c>
      <c r="L26" s="9">
        <v>24</v>
      </c>
      <c r="M26" s="22"/>
    </row>
    <row r="27" spans="1:13" x14ac:dyDescent="0.25">
      <c r="A27" s="9">
        <v>7</v>
      </c>
      <c r="B27" s="9" t="s">
        <v>18</v>
      </c>
      <c r="C27" s="10">
        <v>18</v>
      </c>
      <c r="D27" s="11">
        <v>10</v>
      </c>
      <c r="E27" s="12">
        <v>6</v>
      </c>
      <c r="F27" s="13">
        <v>5</v>
      </c>
      <c r="G27" s="14">
        <v>7</v>
      </c>
      <c r="H27" s="15">
        <v>8</v>
      </c>
      <c r="I27" s="16">
        <v>9</v>
      </c>
      <c r="J27" s="9">
        <f t="shared" si="0"/>
        <v>63</v>
      </c>
      <c r="K27" s="9">
        <f t="shared" si="1"/>
        <v>9</v>
      </c>
      <c r="L27" s="9">
        <v>25</v>
      </c>
      <c r="M27" s="22"/>
    </row>
    <row r="28" spans="1:13" x14ac:dyDescent="0.25">
      <c r="A28" s="9">
        <v>8</v>
      </c>
      <c r="B28" s="9" t="s">
        <v>19</v>
      </c>
      <c r="C28" s="10">
        <v>10</v>
      </c>
      <c r="D28" s="11">
        <v>0</v>
      </c>
      <c r="E28" s="12">
        <v>0</v>
      </c>
      <c r="F28" s="13">
        <v>9</v>
      </c>
      <c r="G28" s="14">
        <v>3</v>
      </c>
      <c r="H28" s="15">
        <v>1</v>
      </c>
      <c r="I28" s="16">
        <v>4</v>
      </c>
      <c r="J28" s="9">
        <f t="shared" si="0"/>
        <v>27</v>
      </c>
      <c r="K28" s="9">
        <f t="shared" si="1"/>
        <v>3.8571428571428572</v>
      </c>
      <c r="L28" s="9">
        <v>26</v>
      </c>
      <c r="M28" s="22"/>
    </row>
    <row r="29" spans="1:13" x14ac:dyDescent="0.25">
      <c r="C29" s="8">
        <f>AVERAGE(C3:C28)</f>
        <v>62.96153846153846</v>
      </c>
      <c r="D29" s="8">
        <f t="shared" ref="D29:I29" si="2">AVERAGE(D3:D28)</f>
        <v>60.653846153846153</v>
      </c>
      <c r="E29" s="8">
        <f t="shared" si="2"/>
        <v>65.538461538461533</v>
      </c>
      <c r="F29" s="8">
        <f t="shared" si="2"/>
        <v>60.346153846153847</v>
      </c>
      <c r="G29" s="8">
        <f t="shared" si="2"/>
        <v>64.230769230769226</v>
      </c>
      <c r="H29" s="8">
        <f t="shared" si="2"/>
        <v>67.269230769230774</v>
      </c>
      <c r="I29" s="8">
        <f t="shared" si="2"/>
        <v>61.807692307692307</v>
      </c>
    </row>
    <row r="30" spans="1:13" x14ac:dyDescent="0.25">
      <c r="A30" s="20" t="s">
        <v>39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</sheetData>
  <sortState ref="A3:L28">
    <sortCondition ref="L3:L28"/>
  </sortState>
  <mergeCells count="3">
    <mergeCell ref="A1:L1"/>
    <mergeCell ref="A30:L30"/>
    <mergeCell ref="M2:M2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2" sqref="A2:I28"/>
    </sheetView>
  </sheetViews>
  <sheetFormatPr defaultRowHeight="16.5" x14ac:dyDescent="0.25"/>
  <sheetData>
    <row r="1" spans="1:12" x14ac:dyDescent="0.25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17"/>
      <c r="K1" s="17"/>
      <c r="L1" s="17"/>
    </row>
    <row r="2" spans="1:12" x14ac:dyDescent="0.25">
      <c r="A2" s="9" t="s">
        <v>1</v>
      </c>
      <c r="B2" s="9" t="s">
        <v>2</v>
      </c>
      <c r="C2" s="11" t="s">
        <v>4</v>
      </c>
      <c r="D2" s="12" t="s">
        <v>5</v>
      </c>
      <c r="E2" s="13" t="s">
        <v>6</v>
      </c>
      <c r="F2" s="13" t="s">
        <v>42</v>
      </c>
      <c r="G2" s="14" t="s">
        <v>43</v>
      </c>
      <c r="H2" s="15" t="s">
        <v>44</v>
      </c>
      <c r="I2" s="16" t="s">
        <v>45</v>
      </c>
      <c r="J2" s="18"/>
      <c r="K2" s="18"/>
      <c r="L2" s="18"/>
    </row>
    <row r="3" spans="1:12" x14ac:dyDescent="0.25">
      <c r="A3" s="9">
        <v>1</v>
      </c>
      <c r="B3" s="9" t="s">
        <v>13</v>
      </c>
      <c r="C3" s="10">
        <f>VLOOKUP($A3,工作表1!$A:$L,5,0)</f>
        <v>90</v>
      </c>
      <c r="D3" s="10">
        <f>VLOOKUP($A3,工作表1!$A:$L,4,0)</f>
        <v>79</v>
      </c>
      <c r="E3" s="10">
        <f>VLOOKUP($A3,工作表1!$A:$L,6,0)</f>
        <v>77</v>
      </c>
      <c r="F3" s="10">
        <f>C3*5+D3*3+E3*2</f>
        <v>841</v>
      </c>
      <c r="G3" s="10">
        <f>F3/10</f>
        <v>84.1</v>
      </c>
      <c r="H3" s="10">
        <f>VLOOKUP($A3,工作表1!$A:$L,12,0)</f>
        <v>4</v>
      </c>
      <c r="I3" s="16">
        <v>6</v>
      </c>
      <c r="J3" s="18"/>
      <c r="K3" s="18"/>
      <c r="L3" s="18"/>
    </row>
    <row r="4" spans="1:12" x14ac:dyDescent="0.25">
      <c r="A4" s="9">
        <v>2</v>
      </c>
      <c r="B4" s="9" t="s">
        <v>14</v>
      </c>
      <c r="C4" s="10">
        <f>VLOOKUP($A4,工作表1!$A:$L,5,0)</f>
        <v>85</v>
      </c>
      <c r="D4" s="10">
        <f>VLOOKUP($A4,工作表1!$A:$L,4,0)</f>
        <v>81</v>
      </c>
      <c r="E4" s="10">
        <f>VLOOKUP($A4,工作表1!$A:$L,6,0)</f>
        <v>86</v>
      </c>
      <c r="F4" s="10">
        <f>C4*5+D4*3+E4*2</f>
        <v>840</v>
      </c>
      <c r="G4" s="10">
        <f>F4/10</f>
        <v>84</v>
      </c>
      <c r="H4" s="10">
        <f>VLOOKUP($A4,工作表1!$A:$L,12,0)</f>
        <v>5</v>
      </c>
      <c r="I4" s="16">
        <v>7</v>
      </c>
      <c r="J4" s="18"/>
      <c r="K4" s="18"/>
      <c r="L4" s="18"/>
    </row>
    <row r="5" spans="1:12" x14ac:dyDescent="0.25">
      <c r="A5" s="9">
        <v>3</v>
      </c>
      <c r="B5" s="9" t="s">
        <v>37</v>
      </c>
      <c r="C5" s="10">
        <f>VLOOKUP($A5,工作表1!$A:$L,5,0)</f>
        <v>98</v>
      </c>
      <c r="D5" s="10">
        <f>VLOOKUP($A5,工作表1!$A:$L,4,0)</f>
        <v>79</v>
      </c>
      <c r="E5" s="10">
        <f>VLOOKUP($A5,工作表1!$A:$L,6,0)</f>
        <v>85</v>
      </c>
      <c r="F5" s="10">
        <f>C5*5+D5*3+E5*2</f>
        <v>897</v>
      </c>
      <c r="G5" s="10">
        <f>F5/10</f>
        <v>89.7</v>
      </c>
      <c r="H5" s="10">
        <f>VLOOKUP($A5,工作表1!$A:$L,12,0)</f>
        <v>2</v>
      </c>
      <c r="I5" s="16">
        <v>2</v>
      </c>
      <c r="J5" s="18"/>
      <c r="K5" s="18"/>
      <c r="L5" s="18"/>
    </row>
    <row r="6" spans="1:12" x14ac:dyDescent="0.25">
      <c r="A6" s="9">
        <v>4</v>
      </c>
      <c r="B6" s="9" t="s">
        <v>15</v>
      </c>
      <c r="C6" s="10">
        <f>VLOOKUP($A6,工作表1!$A:$L,5,0)</f>
        <v>57</v>
      </c>
      <c r="D6" s="10">
        <f>VLOOKUP($A6,工作表1!$A:$L,4,0)</f>
        <v>58</v>
      </c>
      <c r="E6" s="10">
        <f>VLOOKUP($A6,工作表1!$A:$L,6,0)</f>
        <v>60</v>
      </c>
      <c r="F6" s="10">
        <f>C6*5+D6*3+E6*2</f>
        <v>579</v>
      </c>
      <c r="G6" s="10">
        <f>F6/10</f>
        <v>57.9</v>
      </c>
      <c r="H6" s="10">
        <f>VLOOKUP($A6,工作表1!$A:$L,12,0)</f>
        <v>14</v>
      </c>
      <c r="I6" s="16">
        <v>18</v>
      </c>
      <c r="J6" s="18"/>
      <c r="K6" s="18"/>
      <c r="L6" s="18"/>
    </row>
    <row r="7" spans="1:12" x14ac:dyDescent="0.25">
      <c r="A7" s="9">
        <v>5</v>
      </c>
      <c r="B7" s="9" t="s">
        <v>47</v>
      </c>
      <c r="C7" s="10">
        <f>VLOOKUP($A7,工作表1!$A:$L,5,0)</f>
        <v>100</v>
      </c>
      <c r="D7" s="10">
        <f>VLOOKUP($A7,工作表1!$A:$L,4,0)</f>
        <v>89</v>
      </c>
      <c r="E7" s="10">
        <f>VLOOKUP($A7,工作表1!$A:$L,6,0)</f>
        <v>95</v>
      </c>
      <c r="F7" s="10">
        <f>C7*5+D7*3+E7*2</f>
        <v>957</v>
      </c>
      <c r="G7" s="10">
        <f>F7/10</f>
        <v>95.7</v>
      </c>
      <c r="H7" s="10">
        <f>VLOOKUP($A7,工作表1!$A:$L,12,0)</f>
        <v>1</v>
      </c>
      <c r="I7" s="16">
        <v>1</v>
      </c>
      <c r="J7" s="18"/>
      <c r="K7" s="18"/>
      <c r="L7" s="18"/>
    </row>
    <row r="8" spans="1:12" x14ac:dyDescent="0.25">
      <c r="A8" s="9">
        <v>6</v>
      </c>
      <c r="B8" s="9" t="s">
        <v>17</v>
      </c>
      <c r="C8" s="10">
        <f>VLOOKUP($A8,工作表1!$A:$L,5,0)</f>
        <v>60</v>
      </c>
      <c r="D8" s="10">
        <f>VLOOKUP($A8,工作表1!$A:$L,4,0)</f>
        <v>68</v>
      </c>
      <c r="E8" s="10">
        <f>VLOOKUP($A8,工作表1!$A:$L,6,0)</f>
        <v>70</v>
      </c>
      <c r="F8" s="10">
        <f>C8*5+D8*3+E8*2</f>
        <v>644</v>
      </c>
      <c r="G8" s="10">
        <f>F8/10</f>
        <v>64.400000000000006</v>
      </c>
      <c r="H8" s="10">
        <f>VLOOKUP($A8,工作表1!$A:$L,12,0)</f>
        <v>7</v>
      </c>
      <c r="I8" s="16">
        <v>15</v>
      </c>
      <c r="J8" s="18"/>
      <c r="K8" s="18"/>
      <c r="L8" s="18"/>
    </row>
    <row r="9" spans="1:12" x14ac:dyDescent="0.25">
      <c r="A9" s="9">
        <v>7</v>
      </c>
      <c r="B9" s="9" t="s">
        <v>18</v>
      </c>
      <c r="C9" s="10">
        <f>VLOOKUP($A9,工作表1!$A:$L,5,0)</f>
        <v>6</v>
      </c>
      <c r="D9" s="10">
        <f>VLOOKUP($A9,工作表1!$A:$L,4,0)</f>
        <v>10</v>
      </c>
      <c r="E9" s="10">
        <f>VLOOKUP($A9,工作表1!$A:$L,6,0)</f>
        <v>5</v>
      </c>
      <c r="F9" s="10">
        <f>C9*5+D9*3+E9*2</f>
        <v>70</v>
      </c>
      <c r="G9" s="10">
        <f>F9/10</f>
        <v>7</v>
      </c>
      <c r="H9" s="10">
        <f>VLOOKUP($A9,工作表1!$A:$L,12,0)</f>
        <v>25</v>
      </c>
      <c r="I9" s="16">
        <v>25</v>
      </c>
      <c r="J9" s="18"/>
      <c r="K9" s="18"/>
      <c r="L9" s="18"/>
    </row>
    <row r="10" spans="1:12" x14ac:dyDescent="0.25">
      <c r="A10" s="9">
        <v>8</v>
      </c>
      <c r="B10" s="9" t="s">
        <v>19</v>
      </c>
      <c r="C10" s="10">
        <f>VLOOKUP($A10,工作表1!$A:$L,5,0)</f>
        <v>0</v>
      </c>
      <c r="D10" s="10">
        <f>VLOOKUP($A10,工作表1!$A:$L,4,0)</f>
        <v>0</v>
      </c>
      <c r="E10" s="10">
        <f>VLOOKUP($A10,工作表1!$A:$L,6,0)</f>
        <v>9</v>
      </c>
      <c r="F10" s="10">
        <f>C10*5+D10*3+E10*2</f>
        <v>18</v>
      </c>
      <c r="G10" s="10">
        <f>F10/10</f>
        <v>1.8</v>
      </c>
      <c r="H10" s="10">
        <f>VLOOKUP($A10,工作表1!$A:$L,12,0)</f>
        <v>26</v>
      </c>
      <c r="I10" s="16">
        <v>26</v>
      </c>
      <c r="J10" s="18"/>
      <c r="K10" s="18"/>
      <c r="L10" s="18"/>
    </row>
    <row r="11" spans="1:12" x14ac:dyDescent="0.25">
      <c r="A11" s="9">
        <v>9</v>
      </c>
      <c r="B11" s="9" t="s">
        <v>20</v>
      </c>
      <c r="C11" s="10">
        <f>VLOOKUP($A11,工作表1!$A:$L,5,0)</f>
        <v>80</v>
      </c>
      <c r="D11" s="10">
        <f>VLOOKUP($A11,工作表1!$A:$L,4,0)</f>
        <v>30</v>
      </c>
      <c r="E11" s="10">
        <f>VLOOKUP($A11,工作表1!$A:$L,6,0)</f>
        <v>65</v>
      </c>
      <c r="F11" s="10">
        <f>C11*5+D11*3+E11*2</f>
        <v>620</v>
      </c>
      <c r="G11" s="10">
        <f>F11/10</f>
        <v>62</v>
      </c>
      <c r="H11" s="10">
        <f>VLOOKUP($A11,工作表1!$A:$L,12,0)</f>
        <v>20</v>
      </c>
      <c r="I11" s="16">
        <v>17</v>
      </c>
      <c r="J11" s="18"/>
      <c r="K11" s="18"/>
      <c r="L11" s="18"/>
    </row>
    <row r="12" spans="1:12" x14ac:dyDescent="0.25">
      <c r="A12" s="9">
        <v>10</v>
      </c>
      <c r="B12" s="9" t="s">
        <v>21</v>
      </c>
      <c r="C12" s="10">
        <f>VLOOKUP($A12,工作表1!$A:$L,5,0)</f>
        <v>84</v>
      </c>
      <c r="D12" s="10">
        <f>VLOOKUP($A12,工作表1!$A:$L,4,0)</f>
        <v>59</v>
      </c>
      <c r="E12" s="10">
        <f>VLOOKUP($A12,工作表1!$A:$L,6,0)</f>
        <v>52</v>
      </c>
      <c r="F12" s="10">
        <f>C12*5+D12*3+E12*2</f>
        <v>701</v>
      </c>
      <c r="G12" s="10">
        <f>F12/10</f>
        <v>70.099999999999994</v>
      </c>
      <c r="H12" s="10">
        <f>VLOOKUP($A12,工作表1!$A:$L,12,0)</f>
        <v>19</v>
      </c>
      <c r="I12" s="16">
        <v>11</v>
      </c>
      <c r="J12" s="18"/>
      <c r="K12" s="18"/>
      <c r="L12" s="18"/>
    </row>
    <row r="13" spans="1:12" x14ac:dyDescent="0.25">
      <c r="A13" s="9">
        <v>11</v>
      </c>
      <c r="B13" s="9" t="s">
        <v>22</v>
      </c>
      <c r="C13" s="10">
        <f>VLOOKUP($A13,工作表1!$A:$L,5,0)</f>
        <v>85</v>
      </c>
      <c r="D13" s="10">
        <f>VLOOKUP($A13,工作表1!$A:$L,4,0)</f>
        <v>52</v>
      </c>
      <c r="E13" s="10">
        <f>VLOOKUP($A13,工作表1!$A:$L,6,0)</f>
        <v>65</v>
      </c>
      <c r="F13" s="10">
        <f>C13*5+D13*3+E13*2</f>
        <v>711</v>
      </c>
      <c r="G13" s="10">
        <f>F13/10</f>
        <v>71.099999999999994</v>
      </c>
      <c r="H13" s="10">
        <f>VLOOKUP($A13,工作表1!$A:$L,12,0)</f>
        <v>9</v>
      </c>
      <c r="I13" s="16">
        <v>10</v>
      </c>
      <c r="J13" s="18"/>
      <c r="K13" s="18"/>
      <c r="L13" s="18"/>
    </row>
    <row r="14" spans="1:12" x14ac:dyDescent="0.25">
      <c r="A14" s="9">
        <v>12</v>
      </c>
      <c r="B14" s="9" t="s">
        <v>48</v>
      </c>
      <c r="C14" s="10">
        <f>VLOOKUP($A14,工作表1!$A:$L,5,0)</f>
        <v>25</v>
      </c>
      <c r="D14" s="10">
        <f>VLOOKUP($A14,工作表1!$A:$L,4,0)</f>
        <v>57</v>
      </c>
      <c r="E14" s="10">
        <f>VLOOKUP($A14,工作表1!$A:$L,6,0)</f>
        <v>15</v>
      </c>
      <c r="F14" s="10">
        <f>C14*5+D14*3+E14*2</f>
        <v>326</v>
      </c>
      <c r="G14" s="10">
        <f>F14/10</f>
        <v>32.6</v>
      </c>
      <c r="H14" s="10">
        <f>VLOOKUP($A14,工作表1!$A:$L,12,0)</f>
        <v>24</v>
      </c>
      <c r="I14" s="16">
        <v>23</v>
      </c>
      <c r="J14" s="18"/>
      <c r="K14" s="18"/>
      <c r="L14" s="18"/>
    </row>
    <row r="15" spans="1:12" x14ac:dyDescent="0.25">
      <c r="A15" s="9">
        <v>13</v>
      </c>
      <c r="B15" s="9" t="s">
        <v>24</v>
      </c>
      <c r="C15" s="10">
        <f>VLOOKUP($A15,工作表1!$A:$L,5,0)</f>
        <v>2</v>
      </c>
      <c r="D15" s="10">
        <f>VLOOKUP($A15,工作表1!$A:$L,4,0)</f>
        <v>54</v>
      </c>
      <c r="E15" s="10">
        <f>VLOOKUP($A15,工作表1!$A:$L,6,0)</f>
        <v>54</v>
      </c>
      <c r="F15" s="10">
        <f>C15*5+D15*3+E15*2</f>
        <v>280</v>
      </c>
      <c r="G15" s="10">
        <f>F15/10</f>
        <v>28</v>
      </c>
      <c r="H15" s="10">
        <f>VLOOKUP($A15,工作表1!$A:$L,12,0)</f>
        <v>22</v>
      </c>
      <c r="I15" s="16">
        <v>24</v>
      </c>
      <c r="J15" s="18"/>
      <c r="K15" s="18"/>
      <c r="L15" s="18"/>
    </row>
    <row r="16" spans="1:12" x14ac:dyDescent="0.25">
      <c r="A16" s="9">
        <v>14</v>
      </c>
      <c r="B16" s="9" t="s">
        <v>25</v>
      </c>
      <c r="C16" s="10">
        <f>VLOOKUP($A16,工作表1!$A:$L,5,0)</f>
        <v>78</v>
      </c>
      <c r="D16" s="10">
        <f>VLOOKUP($A16,工作表1!$A:$L,4,0)</f>
        <v>84</v>
      </c>
      <c r="E16" s="10">
        <f>VLOOKUP($A16,工作表1!$A:$L,6,0)</f>
        <v>54</v>
      </c>
      <c r="F16" s="10">
        <f>C16*5+D16*3+E16*2</f>
        <v>750</v>
      </c>
      <c r="G16" s="10">
        <f>F16/10</f>
        <v>75</v>
      </c>
      <c r="H16" s="10">
        <f>VLOOKUP($A16,工作表1!$A:$L,12,0)</f>
        <v>11</v>
      </c>
      <c r="I16" s="16">
        <v>9</v>
      </c>
      <c r="J16" s="18"/>
      <c r="K16" s="18"/>
      <c r="L16" s="18"/>
    </row>
    <row r="17" spans="1:12" x14ac:dyDescent="0.25">
      <c r="A17" s="9">
        <v>15</v>
      </c>
      <c r="B17" s="9" t="s">
        <v>26</v>
      </c>
      <c r="C17" s="10">
        <f>VLOOKUP($A17,工作表1!$A:$L,5,0)</f>
        <v>55</v>
      </c>
      <c r="D17" s="10">
        <f>VLOOKUP($A17,工作表1!$A:$L,4,0)</f>
        <v>6</v>
      </c>
      <c r="E17" s="10">
        <f>VLOOKUP($A17,工作表1!$A:$L,6,0)</f>
        <v>95</v>
      </c>
      <c r="F17" s="10">
        <f>C17*5+D17*3+E17*2</f>
        <v>483</v>
      </c>
      <c r="G17" s="10">
        <f>F17/10</f>
        <v>48.3</v>
      </c>
      <c r="H17" s="10">
        <f>VLOOKUP($A17,工作表1!$A:$L,12,0)</f>
        <v>23</v>
      </c>
      <c r="I17" s="16">
        <v>22</v>
      </c>
      <c r="J17" s="18"/>
      <c r="K17" s="18"/>
      <c r="L17" s="18"/>
    </row>
    <row r="18" spans="1:12" x14ac:dyDescent="0.25">
      <c r="A18" s="9">
        <v>16</v>
      </c>
      <c r="B18" s="9" t="s">
        <v>38</v>
      </c>
      <c r="C18" s="10">
        <f>VLOOKUP($A18,工作表1!$A:$L,5,0)</f>
        <v>67</v>
      </c>
      <c r="D18" s="10">
        <f>VLOOKUP($A18,工作表1!$A:$L,4,0)</f>
        <v>54</v>
      </c>
      <c r="E18" s="10">
        <f>VLOOKUP($A18,工作表1!$A:$L,6,0)</f>
        <v>32</v>
      </c>
      <c r="F18" s="10">
        <f>C18*5+D18*3+E18*2</f>
        <v>561</v>
      </c>
      <c r="G18" s="10">
        <f>F18/10</f>
        <v>56.1</v>
      </c>
      <c r="H18" s="10">
        <f>VLOOKUP($A18,工作表1!$A:$L,12,0)</f>
        <v>17</v>
      </c>
      <c r="I18" s="16">
        <v>19</v>
      </c>
      <c r="J18" s="18"/>
      <c r="K18" s="18"/>
      <c r="L18" s="18"/>
    </row>
    <row r="19" spans="1:12" x14ac:dyDescent="0.25">
      <c r="A19" s="9">
        <v>17</v>
      </c>
      <c r="B19" s="9" t="s">
        <v>27</v>
      </c>
      <c r="C19" s="10">
        <f>VLOOKUP($A19,工作表1!$A:$L,5,0)</f>
        <v>56</v>
      </c>
      <c r="D19" s="10">
        <f>VLOOKUP($A19,工作表1!$A:$L,4,0)</f>
        <v>87</v>
      </c>
      <c r="E19" s="10">
        <f>VLOOKUP($A19,工作表1!$A:$L,6,0)</f>
        <v>68</v>
      </c>
      <c r="F19" s="10">
        <f>C19*5+D19*3+E19*2</f>
        <v>677</v>
      </c>
      <c r="G19" s="10">
        <f>F19/10</f>
        <v>67.7</v>
      </c>
      <c r="H19" s="10">
        <f>VLOOKUP($A19,工作表1!$A:$L,12,0)</f>
        <v>12</v>
      </c>
      <c r="I19" s="16">
        <v>14</v>
      </c>
      <c r="J19" s="18"/>
      <c r="K19" s="18"/>
      <c r="L19" s="18"/>
    </row>
    <row r="20" spans="1:12" x14ac:dyDescent="0.25">
      <c r="A20" s="9">
        <v>18</v>
      </c>
      <c r="B20" s="9" t="s">
        <v>28</v>
      </c>
      <c r="C20" s="10">
        <f>VLOOKUP($A20,工作表1!$A:$L,5,0)</f>
        <v>87</v>
      </c>
      <c r="D20" s="10">
        <f>VLOOKUP($A20,工作表1!$A:$L,4,0)</f>
        <v>84</v>
      </c>
      <c r="E20" s="10">
        <f>VLOOKUP($A20,工作表1!$A:$L,6,0)</f>
        <v>84</v>
      </c>
      <c r="F20" s="10">
        <f>C20*5+D20*3+E20*2</f>
        <v>855</v>
      </c>
      <c r="G20" s="10">
        <f>F20/10</f>
        <v>85.5</v>
      </c>
      <c r="H20" s="10">
        <f>VLOOKUP($A20,工作表1!$A:$L,12,0)</f>
        <v>10</v>
      </c>
      <c r="I20" s="16">
        <v>4</v>
      </c>
      <c r="J20" s="18"/>
      <c r="K20" s="18"/>
      <c r="L20" s="18"/>
    </row>
    <row r="21" spans="1:12" x14ac:dyDescent="0.25">
      <c r="A21" s="9">
        <v>19</v>
      </c>
      <c r="B21" s="9" t="s">
        <v>29</v>
      </c>
      <c r="C21" s="10">
        <f>VLOOKUP($A21,工作表1!$A:$L,5,0)</f>
        <v>95</v>
      </c>
      <c r="D21" s="10">
        <f>VLOOKUP($A21,工作表1!$A:$L,4,0)</f>
        <v>42</v>
      </c>
      <c r="E21" s="10">
        <f>VLOOKUP($A21,工作表1!$A:$L,6,0)</f>
        <v>49</v>
      </c>
      <c r="F21" s="10">
        <f>C21*5+D21*3+E21*2</f>
        <v>699</v>
      </c>
      <c r="G21" s="10">
        <f>F21/10</f>
        <v>69.900000000000006</v>
      </c>
      <c r="H21" s="10">
        <f>VLOOKUP($A21,工作表1!$A:$L,12,0)</f>
        <v>18</v>
      </c>
      <c r="I21" s="16">
        <v>13</v>
      </c>
      <c r="J21" s="18"/>
      <c r="K21" s="18"/>
      <c r="L21" s="18"/>
    </row>
    <row r="22" spans="1:12" x14ac:dyDescent="0.25">
      <c r="A22" s="9">
        <v>20</v>
      </c>
      <c r="B22" s="9" t="s">
        <v>49</v>
      </c>
      <c r="C22" s="10">
        <f>VLOOKUP($A22,工作表1!$A:$L,5,0)</f>
        <v>52</v>
      </c>
      <c r="D22" s="10">
        <f>VLOOKUP($A22,工作表1!$A:$L,4,0)</f>
        <v>25</v>
      </c>
      <c r="E22" s="10">
        <f>VLOOKUP($A22,工作表1!$A:$L,6,0)</f>
        <v>95</v>
      </c>
      <c r="F22" s="10">
        <f>C22*5+D22*3+E22*2</f>
        <v>525</v>
      </c>
      <c r="G22" s="10">
        <f>F22/10</f>
        <v>52.5</v>
      </c>
      <c r="H22" s="10">
        <f>VLOOKUP($A22,工作表1!$A:$L,12,0)</f>
        <v>16</v>
      </c>
      <c r="I22" s="16">
        <v>21</v>
      </c>
      <c r="J22" s="18"/>
      <c r="K22" s="18"/>
      <c r="L22" s="18"/>
    </row>
    <row r="23" spans="1:12" x14ac:dyDescent="0.25">
      <c r="A23" s="9">
        <v>21</v>
      </c>
      <c r="B23" s="9" t="s">
        <v>50</v>
      </c>
      <c r="C23" s="10">
        <f>VLOOKUP($A23,工作表1!$A:$L,5,0)</f>
        <v>69</v>
      </c>
      <c r="D23" s="10">
        <f>VLOOKUP($A23,工作表1!$A:$L,4,0)</f>
        <v>96</v>
      </c>
      <c r="E23" s="10">
        <f>VLOOKUP($A23,工作表1!$A:$L,6,0)</f>
        <v>34</v>
      </c>
      <c r="F23" s="10">
        <f>C23*5+D23*3+E23*2</f>
        <v>701</v>
      </c>
      <c r="G23" s="10">
        <f>F23/10</f>
        <v>70.099999999999994</v>
      </c>
      <c r="H23" s="10">
        <f>VLOOKUP($A23,工作表1!$A:$L,12,0)</f>
        <v>13</v>
      </c>
      <c r="I23" s="16">
        <v>12</v>
      </c>
      <c r="J23" s="18"/>
      <c r="K23" s="18"/>
      <c r="L23" s="18"/>
    </row>
    <row r="24" spans="1:12" x14ac:dyDescent="0.25">
      <c r="A24" s="9">
        <v>22</v>
      </c>
      <c r="B24" s="9" t="s">
        <v>46</v>
      </c>
      <c r="C24" s="10">
        <f>VLOOKUP($A24,工作表1!$A:$L,5,0)</f>
        <v>88</v>
      </c>
      <c r="D24" s="10">
        <f>VLOOKUP($A24,工作表1!$A:$L,4,0)</f>
        <v>79</v>
      </c>
      <c r="E24" s="10">
        <f>VLOOKUP($A24,工作表1!$A:$L,6,0)</f>
        <v>86</v>
      </c>
      <c r="F24" s="10">
        <f>C24*5+D24*3+E24*2</f>
        <v>849</v>
      </c>
      <c r="G24" s="10">
        <f>F24/10</f>
        <v>84.9</v>
      </c>
      <c r="H24" s="10">
        <f>VLOOKUP($A24,工作表1!$A:$L,12,0)</f>
        <v>3</v>
      </c>
      <c r="I24" s="16">
        <v>5</v>
      </c>
      <c r="J24" s="18"/>
      <c r="K24" s="18"/>
      <c r="L24" s="18"/>
    </row>
    <row r="25" spans="1:12" x14ac:dyDescent="0.25">
      <c r="A25" s="9">
        <v>23</v>
      </c>
      <c r="B25" s="9" t="s">
        <v>33</v>
      </c>
      <c r="C25" s="10">
        <f>VLOOKUP($A25,工作表1!$A:$L,5,0)</f>
        <v>39</v>
      </c>
      <c r="D25" s="10">
        <f>VLOOKUP($A25,工作表1!$A:$L,4,0)</f>
        <v>78</v>
      </c>
      <c r="E25" s="10">
        <f>VLOOKUP($A25,工作表1!$A:$L,6,0)</f>
        <v>50</v>
      </c>
      <c r="F25" s="10">
        <f>C25*5+D25*3+E25*2</f>
        <v>529</v>
      </c>
      <c r="G25" s="10">
        <f>F25/10</f>
        <v>52.9</v>
      </c>
      <c r="H25" s="10">
        <f>VLOOKUP($A25,工作表1!$A:$L,12,0)</f>
        <v>21</v>
      </c>
      <c r="I25" s="16">
        <v>20</v>
      </c>
      <c r="J25" s="18"/>
      <c r="K25" s="18"/>
      <c r="L25" s="18"/>
    </row>
    <row r="26" spans="1:12" x14ac:dyDescent="0.25">
      <c r="A26" s="9">
        <v>24</v>
      </c>
      <c r="B26" s="9" t="s">
        <v>34</v>
      </c>
      <c r="C26" s="10">
        <f>VLOOKUP($A26,工作表1!$A:$L,5,0)</f>
        <v>95</v>
      </c>
      <c r="D26" s="10">
        <f>VLOOKUP($A26,工作表1!$A:$L,4,0)</f>
        <v>96</v>
      </c>
      <c r="E26" s="10">
        <f>VLOOKUP($A26,工作表1!$A:$L,6,0)</f>
        <v>58</v>
      </c>
      <c r="F26" s="10">
        <f>C26*5+D26*3+E26*2</f>
        <v>879</v>
      </c>
      <c r="G26" s="10">
        <f>F26/10</f>
        <v>87.9</v>
      </c>
      <c r="H26" s="10">
        <f>VLOOKUP($A26,工作表1!$A:$L,12,0)</f>
        <v>8</v>
      </c>
      <c r="I26" s="16">
        <v>3</v>
      </c>
      <c r="J26" s="18"/>
      <c r="K26" s="18"/>
      <c r="L26" s="18"/>
    </row>
    <row r="27" spans="1:12" x14ac:dyDescent="0.25">
      <c r="A27" s="9">
        <v>25</v>
      </c>
      <c r="B27" s="9" t="s">
        <v>35</v>
      </c>
      <c r="C27" s="10">
        <f>VLOOKUP($A27,工作表1!$A:$L,5,0)</f>
        <v>56</v>
      </c>
      <c r="D27" s="10">
        <f>VLOOKUP($A27,工作表1!$A:$L,4,0)</f>
        <v>98</v>
      </c>
      <c r="E27" s="10">
        <f>VLOOKUP($A27,工作表1!$A:$L,6,0)</f>
        <v>31</v>
      </c>
      <c r="F27" s="10">
        <f>C27*5+D27*3+E27*2</f>
        <v>636</v>
      </c>
      <c r="G27" s="10">
        <f>F27/10</f>
        <v>63.6</v>
      </c>
      <c r="H27" s="10">
        <f>VLOOKUP($A27,工作表1!$A:$L,12,0)</f>
        <v>6</v>
      </c>
      <c r="I27" s="16">
        <v>16</v>
      </c>
      <c r="J27" s="18"/>
      <c r="K27" s="18"/>
      <c r="L27" s="18"/>
    </row>
    <row r="28" spans="1:12" x14ac:dyDescent="0.25">
      <c r="A28" s="9">
        <v>26</v>
      </c>
      <c r="B28" s="9" t="s">
        <v>36</v>
      </c>
      <c r="C28" s="10">
        <f>VLOOKUP($A28,工作表1!$A:$L,5,0)</f>
        <v>95</v>
      </c>
      <c r="D28" s="10">
        <f>VLOOKUP($A28,工作表1!$A:$L,4,0)</f>
        <v>32</v>
      </c>
      <c r="E28" s="10">
        <f>VLOOKUP($A28,工作表1!$A:$L,6,0)</f>
        <v>95</v>
      </c>
      <c r="F28" s="10">
        <f>C28*5+D28*3+E28*2</f>
        <v>761</v>
      </c>
      <c r="G28" s="10">
        <f>F28/10</f>
        <v>76.099999999999994</v>
      </c>
      <c r="H28" s="10">
        <f>VLOOKUP($A28,工作表1!$A:$L,12,0)</f>
        <v>15</v>
      </c>
      <c r="I28" s="16">
        <v>8</v>
      </c>
      <c r="J28" s="18"/>
      <c r="K28" s="18"/>
      <c r="L28" s="18"/>
    </row>
  </sheetData>
  <sortState ref="A3:I28">
    <sortCondition ref="A3:A28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2016-02-23T06:36:33Z</dcterms:created>
  <dcterms:modified xsi:type="dcterms:W3CDTF">2016-05-31T06:47:20Z</dcterms:modified>
</cp:coreProperties>
</file>