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07015\"/>
    </mc:Choice>
  </mc:AlternateContent>
  <bookViews>
    <workbookView xWindow="0" yWindow="0" windowWidth="19200" windowHeight="11550" activeTab="1"/>
  </bookViews>
  <sheets>
    <sheet name="工作表1" sheetId="1" r:id="rId1"/>
    <sheet name="工作表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D4" i="2"/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4" i="2"/>
  <c r="C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E4" i="2"/>
  <c r="G4" i="2" l="1"/>
  <c r="C5" i="2"/>
  <c r="F5" i="2" s="1"/>
  <c r="G5" i="2" s="1"/>
  <c r="C6" i="2"/>
  <c r="F6" i="2" s="1"/>
  <c r="G6" i="2" s="1"/>
  <c r="C7" i="2"/>
  <c r="F7" i="2" s="1"/>
  <c r="G7" i="2" s="1"/>
  <c r="C8" i="2"/>
  <c r="F8" i="2" s="1"/>
  <c r="G8" i="2" s="1"/>
  <c r="C9" i="2"/>
  <c r="F9" i="2" s="1"/>
  <c r="G9" i="2" s="1"/>
  <c r="C10" i="2"/>
  <c r="F10" i="2" s="1"/>
  <c r="G10" i="2" s="1"/>
  <c r="C11" i="2"/>
  <c r="F11" i="2" s="1"/>
  <c r="G11" i="2" s="1"/>
  <c r="C12" i="2"/>
  <c r="F12" i="2" s="1"/>
  <c r="G12" i="2" s="1"/>
  <c r="C13" i="2"/>
  <c r="F13" i="2" s="1"/>
  <c r="G13" i="2" s="1"/>
  <c r="C14" i="2"/>
  <c r="F14" i="2" s="1"/>
  <c r="G14" i="2" s="1"/>
  <c r="C15" i="2"/>
  <c r="F15" i="2" s="1"/>
  <c r="G15" i="2" s="1"/>
  <c r="C16" i="2"/>
  <c r="F16" i="2" s="1"/>
  <c r="G16" i="2" s="1"/>
  <c r="C17" i="2"/>
  <c r="F17" i="2" s="1"/>
  <c r="G17" i="2" s="1"/>
  <c r="C18" i="2"/>
  <c r="F18" i="2" s="1"/>
  <c r="G18" i="2" s="1"/>
  <c r="C19" i="2"/>
  <c r="F19" i="2" s="1"/>
  <c r="G19" i="2" s="1"/>
  <c r="C20" i="2"/>
  <c r="F20" i="2" s="1"/>
  <c r="G20" i="2" s="1"/>
  <c r="C21" i="2"/>
  <c r="F21" i="2" s="1"/>
  <c r="G21" i="2" s="1"/>
  <c r="C22" i="2"/>
  <c r="F22" i="2" s="1"/>
  <c r="G22" i="2" s="1"/>
  <c r="C23" i="2"/>
  <c r="F23" i="2" s="1"/>
  <c r="G23" i="2" s="1"/>
  <c r="C24" i="2"/>
  <c r="F24" i="2" s="1"/>
  <c r="G24" i="2" s="1"/>
  <c r="C25" i="2"/>
  <c r="F25" i="2" s="1"/>
  <c r="G25" i="2" s="1"/>
  <c r="C26" i="2"/>
  <c r="F26" i="2" s="1"/>
  <c r="G26" i="2" s="1"/>
  <c r="C27" i="2"/>
  <c r="F27" i="2" s="1"/>
  <c r="G27" i="2" s="1"/>
  <c r="C28" i="2"/>
  <c r="F28" i="2" s="1"/>
  <c r="G28" i="2" s="1"/>
  <c r="C29" i="2"/>
  <c r="F29" i="2" s="1"/>
  <c r="G29" i="2" s="1"/>
  <c r="E29" i="1"/>
  <c r="F29" i="1"/>
  <c r="G29" i="1"/>
  <c r="H29" i="1"/>
  <c r="I29" i="1"/>
  <c r="J29" i="1"/>
  <c r="K29" i="1"/>
  <c r="J15" i="1" l="1"/>
  <c r="K15" i="1" s="1"/>
  <c r="J9" i="1"/>
  <c r="K9" i="1"/>
  <c r="J14" i="1" l="1"/>
  <c r="K14" i="1" s="1"/>
  <c r="J3" i="1"/>
  <c r="K3" i="1" s="1"/>
  <c r="J13" i="1"/>
  <c r="K13" i="1" s="1"/>
  <c r="J28" i="1"/>
  <c r="K28" i="1" s="1"/>
  <c r="J27" i="1"/>
  <c r="K27" i="1" s="1"/>
  <c r="J16" i="1"/>
  <c r="K16" i="1" s="1"/>
  <c r="J10" i="1"/>
  <c r="K10" i="1" s="1"/>
  <c r="J5" i="1"/>
  <c r="K5" i="1" s="1"/>
  <c r="J12" i="1"/>
  <c r="K12" i="1" s="1"/>
  <c r="J17" i="1"/>
  <c r="K17" i="1" s="1"/>
  <c r="J26" i="1"/>
  <c r="J24" i="1"/>
  <c r="K24" i="1" s="1"/>
  <c r="J18" i="1"/>
  <c r="K18" i="1" s="1"/>
  <c r="J8" i="1"/>
  <c r="K8" i="1" s="1"/>
  <c r="J19" i="1"/>
  <c r="K19" i="1" s="1"/>
  <c r="J7" i="1"/>
  <c r="K7" i="1" s="1"/>
  <c r="J21" i="1"/>
  <c r="K21" i="1" s="1"/>
  <c r="J11" i="1"/>
  <c r="K11" i="1" s="1"/>
  <c r="J22" i="1"/>
  <c r="K22" i="1" s="1"/>
  <c r="J23" i="1"/>
  <c r="K23" i="1" s="1"/>
  <c r="J20" i="1"/>
  <c r="J6" i="1"/>
  <c r="K6" i="1" s="1"/>
  <c r="J25" i="1"/>
  <c r="K25" i="1" s="1"/>
  <c r="K26" i="1" l="1"/>
  <c r="D29" i="1" s="1"/>
  <c r="C29" i="1"/>
  <c r="K20" i="1"/>
</calcChain>
</file>

<file path=xl/sharedStrings.xml><?xml version="1.0" encoding="utf-8"?>
<sst xmlns="http://schemas.openxmlformats.org/spreadsheetml/2006/main" count="77" uniqueCount="73">
  <si>
    <t>姓名</t>
    <phoneticPr fontId="1" type="noConversion"/>
  </si>
  <si>
    <t>國文</t>
    <phoneticPr fontId="1" type="noConversion"/>
  </si>
  <si>
    <t>英文</t>
    <phoneticPr fontId="1" type="noConversion"/>
  </si>
  <si>
    <t>數學</t>
    <phoneticPr fontId="1" type="noConversion"/>
  </si>
  <si>
    <t>生物</t>
    <phoneticPr fontId="1" type="noConversion"/>
  </si>
  <si>
    <t>歷史</t>
    <phoneticPr fontId="1" type="noConversion"/>
  </si>
  <si>
    <t>地理</t>
    <phoneticPr fontId="1" type="noConversion"/>
  </si>
  <si>
    <t>泰翔</t>
    <phoneticPr fontId="1" type="noConversion"/>
  </si>
  <si>
    <t>義凱</t>
    <phoneticPr fontId="1" type="noConversion"/>
  </si>
  <si>
    <t>育陞</t>
    <phoneticPr fontId="1" type="noConversion"/>
  </si>
  <si>
    <t>冠伯</t>
    <phoneticPr fontId="1" type="noConversion"/>
  </si>
  <si>
    <t>啟睿</t>
    <phoneticPr fontId="1" type="noConversion"/>
  </si>
  <si>
    <t>貴倫</t>
    <phoneticPr fontId="1" type="noConversion"/>
  </si>
  <si>
    <t>俊彥</t>
    <phoneticPr fontId="1" type="noConversion"/>
  </si>
  <si>
    <t>奕廷</t>
    <phoneticPr fontId="1" type="noConversion"/>
  </si>
  <si>
    <t>柏源</t>
    <phoneticPr fontId="1" type="noConversion"/>
  </si>
  <si>
    <t>柏漢</t>
    <phoneticPr fontId="1" type="noConversion"/>
  </si>
  <si>
    <t>偉傑</t>
    <phoneticPr fontId="1" type="noConversion"/>
  </si>
  <si>
    <t>富偉</t>
    <phoneticPr fontId="1" type="noConversion"/>
  </si>
  <si>
    <t>柏毅</t>
    <phoneticPr fontId="1" type="noConversion"/>
  </si>
  <si>
    <t>宇倫</t>
    <phoneticPr fontId="1" type="noConversion"/>
  </si>
  <si>
    <t>秉琮</t>
    <phoneticPr fontId="1" type="noConversion"/>
  </si>
  <si>
    <t>司琪</t>
    <phoneticPr fontId="1" type="noConversion"/>
  </si>
  <si>
    <t>嘉文</t>
    <phoneticPr fontId="1" type="noConversion"/>
  </si>
  <si>
    <t>嘉慧</t>
    <phoneticPr fontId="1" type="noConversion"/>
  </si>
  <si>
    <t>昱婷</t>
    <phoneticPr fontId="1" type="noConversion"/>
  </si>
  <si>
    <t>子芸</t>
    <phoneticPr fontId="1" type="noConversion"/>
  </si>
  <si>
    <t>宣兒</t>
    <phoneticPr fontId="1" type="noConversion"/>
  </si>
  <si>
    <t>芷誼</t>
    <phoneticPr fontId="1" type="noConversion"/>
  </si>
  <si>
    <t>冠林</t>
    <phoneticPr fontId="1" type="noConversion"/>
  </si>
  <si>
    <t>芃叡</t>
    <phoneticPr fontId="1" type="noConversion"/>
  </si>
  <si>
    <t>伊淋</t>
    <phoneticPr fontId="1" type="noConversion"/>
  </si>
  <si>
    <t>嘉林</t>
    <phoneticPr fontId="1" type="noConversion"/>
  </si>
  <si>
    <t>總分</t>
    <phoneticPr fontId="1" type="noConversion"/>
  </si>
  <si>
    <t>平均</t>
    <phoneticPr fontId="1" type="noConversion"/>
  </si>
  <si>
    <t>名次</t>
    <phoneticPr fontId="1" type="noConversion"/>
  </si>
  <si>
    <t>公民</t>
    <phoneticPr fontId="1" type="noConversion"/>
  </si>
  <si>
    <t>親愛的貴家長:上表示貴子弟的成績單,希望家長能督促子弟,讓成績更進步</t>
    <phoneticPr fontId="1" type="noConversion"/>
  </si>
  <si>
    <t>親 愛的桂家長:希望可以讓子弟的成績進步</t>
    <phoneticPr fontId="1" type="noConversion"/>
  </si>
  <si>
    <t>安順國中104學年度第二學期一年七班第一次定期成績表</t>
  </si>
  <si>
    <t>安順國中104學年度第二學期一年七班第一次定期成績表</t>
    <phoneticPr fontId="1" type="noConversion"/>
  </si>
  <si>
    <t>座號</t>
  </si>
  <si>
    <t>泰翔</t>
  </si>
  <si>
    <t>義凱</t>
  </si>
  <si>
    <t>育陞</t>
  </si>
  <si>
    <t>冠伯</t>
  </si>
  <si>
    <t>啟睿</t>
  </si>
  <si>
    <t>貴倫</t>
  </si>
  <si>
    <t>俊彥</t>
  </si>
  <si>
    <t>奕廷</t>
  </si>
  <si>
    <t>柏源</t>
  </si>
  <si>
    <t>柏漢</t>
  </si>
  <si>
    <t>偉傑</t>
  </si>
  <si>
    <t>富偉</t>
  </si>
  <si>
    <t>柏毅</t>
  </si>
  <si>
    <t>宇倫</t>
  </si>
  <si>
    <t>秉琮</t>
  </si>
  <si>
    <t>司琪</t>
  </si>
  <si>
    <t>嘉文</t>
  </si>
  <si>
    <t>嘉慧</t>
  </si>
  <si>
    <t>昱婷</t>
  </si>
  <si>
    <t>子芸</t>
  </si>
  <si>
    <t>宣兒</t>
  </si>
  <si>
    <t>芷誼</t>
  </si>
  <si>
    <t>冠林</t>
  </si>
  <si>
    <t>芃叡</t>
  </si>
  <si>
    <t>伊淋</t>
  </si>
  <si>
    <t>嘉林</t>
  </si>
  <si>
    <t>加權計分</t>
    <phoneticPr fontId="1" type="noConversion"/>
  </si>
  <si>
    <t>加權名次</t>
    <phoneticPr fontId="1" type="noConversion"/>
  </si>
  <si>
    <t>加權平均</t>
    <phoneticPr fontId="1" type="noConversion"/>
  </si>
  <si>
    <t>原始名次</t>
    <phoneticPr fontId="1" type="noConversion"/>
  </si>
  <si>
    <t>座號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</si>
</sst>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theme="4" tint="0.39997558519241921"/>
      <name val="新細明體"/>
      <family val="2"/>
      <charset val="136"/>
      <scheme val="minor"/>
    </font>
    <font>
      <sz val="12"/>
      <color rgb="FFC00000"/>
      <name val="新細明體"/>
      <family val="2"/>
      <charset val="136"/>
      <scheme val="minor"/>
    </font>
    <font>
      <sz val="12"/>
      <color rgb="FF92D050"/>
      <name val="新細明體"/>
      <family val="2"/>
      <charset val="136"/>
      <scheme val="minor"/>
    </font>
    <font>
      <sz val="12"/>
      <color rgb="FF00B050"/>
      <name val="新細明體"/>
      <family val="2"/>
      <charset val="136"/>
      <scheme val="minor"/>
    </font>
    <font>
      <sz val="12"/>
      <color rgb="FF0070C0"/>
      <name val="新細明體"/>
      <family val="2"/>
      <charset val="136"/>
      <scheme val="minor"/>
    </font>
    <font>
      <sz val="12"/>
      <color rgb="FF7030A0"/>
      <name val="新細明體"/>
      <family val="2"/>
      <charset val="136"/>
      <scheme val="minor"/>
    </font>
    <font>
      <sz val="12"/>
      <color theme="4"/>
      <name val="新細明體"/>
      <family val="2"/>
      <charset val="136"/>
      <scheme val="minor"/>
    </font>
    <font>
      <sz val="12"/>
      <color theme="8" tint="-0.499984740745262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0" fillId="0" borderId="8" xfId="0" applyBorder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 textRotation="255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140" zoomScaleNormal="140" workbookViewId="0">
      <selection activeCell="A2" sqref="A2:L28"/>
    </sheetView>
  </sheetViews>
  <sheetFormatPr defaultRowHeight="16.5" x14ac:dyDescent="0.25"/>
  <cols>
    <col min="1" max="1" width="9" style="1"/>
    <col min="2" max="2" width="9" style="2" customWidth="1"/>
    <col min="3" max="3" width="4.375" style="3" customWidth="1"/>
    <col min="4" max="4" width="4.625" style="4" customWidth="1"/>
    <col min="5" max="5" width="4.375" style="5" customWidth="1"/>
    <col min="6" max="6" width="4.5" style="6" customWidth="1"/>
    <col min="7" max="7" width="4.25" style="7" customWidth="1"/>
    <col min="8" max="8" width="4.625" style="8" customWidth="1"/>
    <col min="9" max="9" width="4.375" style="9" customWidth="1"/>
    <col min="10" max="10" width="4.375" style="10" customWidth="1"/>
    <col min="11" max="11" width="4.875" style="11" customWidth="1"/>
    <col min="12" max="12" width="6.5" style="12" customWidth="1"/>
  </cols>
  <sheetData>
    <row r="1" spans="1:14" x14ac:dyDescent="0.25">
      <c r="A1" s="16" t="s">
        <v>40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  <c r="M1" s="14"/>
      <c r="N1" s="15" t="s">
        <v>38</v>
      </c>
    </row>
    <row r="2" spans="1:14" ht="13.5" customHeight="1" x14ac:dyDescent="0.25">
      <c r="A2" s="1" t="s">
        <v>72</v>
      </c>
      <c r="B2" s="2" t="s">
        <v>0</v>
      </c>
      <c r="C2" s="3" t="s">
        <v>1</v>
      </c>
      <c r="D2" s="4" t="s">
        <v>2</v>
      </c>
      <c r="E2" s="5" t="s">
        <v>3</v>
      </c>
      <c r="F2" s="6" t="s">
        <v>4</v>
      </c>
      <c r="G2" s="7" t="s">
        <v>5</v>
      </c>
      <c r="H2" s="8" t="s">
        <v>6</v>
      </c>
      <c r="I2" s="9" t="s">
        <v>36</v>
      </c>
      <c r="J2" s="10" t="s">
        <v>33</v>
      </c>
      <c r="K2" s="11" t="s">
        <v>34</v>
      </c>
      <c r="L2" s="12" t="s">
        <v>35</v>
      </c>
      <c r="M2" s="14"/>
      <c r="N2" s="15"/>
    </row>
    <row r="3" spans="1:14" ht="13.5" customHeight="1" x14ac:dyDescent="0.25">
      <c r="A3" s="1">
        <v>5</v>
      </c>
      <c r="B3" s="2" t="s">
        <v>11</v>
      </c>
      <c r="C3" s="3">
        <v>99</v>
      </c>
      <c r="D3" s="4">
        <v>100</v>
      </c>
      <c r="E3" s="5">
        <v>100</v>
      </c>
      <c r="F3" s="6">
        <v>100</v>
      </c>
      <c r="G3" s="7">
        <v>96</v>
      </c>
      <c r="H3" s="8">
        <v>94</v>
      </c>
      <c r="I3" s="9">
        <v>93</v>
      </c>
      <c r="J3" s="10">
        <f>SUM(C3:I3)</f>
        <v>682</v>
      </c>
      <c r="K3" s="11">
        <f>AVERAGE(C3:J3)</f>
        <v>170.5</v>
      </c>
      <c r="L3" s="12">
        <v>1</v>
      </c>
      <c r="M3" s="14"/>
      <c r="N3" s="15"/>
    </row>
    <row r="4" spans="1:14" ht="13.5" customHeight="1" x14ac:dyDescent="0.25">
      <c r="A4" s="1">
        <v>3</v>
      </c>
      <c r="B4" s="2" t="s">
        <v>9</v>
      </c>
      <c r="C4" s="3">
        <v>95</v>
      </c>
      <c r="D4" s="4">
        <v>95</v>
      </c>
      <c r="E4" s="5">
        <v>89</v>
      </c>
      <c r="F4" s="6">
        <v>97</v>
      </c>
      <c r="G4" s="7">
        <v>98</v>
      </c>
      <c r="H4" s="8">
        <v>98</v>
      </c>
      <c r="I4" s="9">
        <v>95</v>
      </c>
      <c r="J4" s="10">
        <v>682</v>
      </c>
      <c r="K4" s="11">
        <v>171</v>
      </c>
      <c r="L4" s="12">
        <v>2</v>
      </c>
      <c r="M4" s="14"/>
      <c r="N4" s="15"/>
    </row>
    <row r="5" spans="1:14" ht="13.5" customHeight="1" x14ac:dyDescent="0.25">
      <c r="A5" s="1">
        <v>11</v>
      </c>
      <c r="B5" s="2" t="s">
        <v>17</v>
      </c>
      <c r="C5" s="3">
        <v>93</v>
      </c>
      <c r="D5" s="4">
        <v>97</v>
      </c>
      <c r="E5" s="5">
        <v>94</v>
      </c>
      <c r="F5" s="6">
        <v>98</v>
      </c>
      <c r="G5" s="7">
        <v>99</v>
      </c>
      <c r="H5" s="8">
        <v>90</v>
      </c>
      <c r="I5" s="9">
        <v>87</v>
      </c>
      <c r="J5" s="10">
        <f t="shared" ref="J5:J28" si="0">SUM(C5:I5)</f>
        <v>658</v>
      </c>
      <c r="K5" s="11">
        <f t="shared" ref="K5:K14" si="1">AVERAGE(C5:J5)</f>
        <v>164.5</v>
      </c>
      <c r="L5" s="12">
        <v>3</v>
      </c>
      <c r="M5" s="14"/>
      <c r="N5" s="15"/>
    </row>
    <row r="6" spans="1:14" ht="13.5" customHeight="1" x14ac:dyDescent="0.25">
      <c r="A6" s="1">
        <v>25</v>
      </c>
      <c r="B6" s="2" t="s">
        <v>31</v>
      </c>
      <c r="C6" s="3">
        <v>95</v>
      </c>
      <c r="D6" s="4">
        <v>100</v>
      </c>
      <c r="E6" s="5">
        <v>98</v>
      </c>
      <c r="F6" s="6">
        <v>79</v>
      </c>
      <c r="G6" s="7">
        <v>97</v>
      </c>
      <c r="H6" s="8">
        <v>77</v>
      </c>
      <c r="I6" s="9">
        <v>99</v>
      </c>
      <c r="J6" s="10">
        <f t="shared" si="0"/>
        <v>645</v>
      </c>
      <c r="K6" s="11">
        <f t="shared" si="1"/>
        <v>161.25</v>
      </c>
      <c r="L6" s="12">
        <v>4</v>
      </c>
      <c r="M6" s="14"/>
      <c r="N6" s="15"/>
    </row>
    <row r="7" spans="1:14" ht="13.5" customHeight="1" x14ac:dyDescent="0.25">
      <c r="A7" s="1">
        <v>19</v>
      </c>
      <c r="B7" s="2" t="s">
        <v>25</v>
      </c>
      <c r="C7" s="3">
        <v>93</v>
      </c>
      <c r="D7" s="4">
        <v>99</v>
      </c>
      <c r="E7" s="5">
        <v>89</v>
      </c>
      <c r="F7" s="6">
        <v>84</v>
      </c>
      <c r="G7" s="7">
        <v>92</v>
      </c>
      <c r="H7" s="8">
        <v>82</v>
      </c>
      <c r="I7" s="9">
        <v>98</v>
      </c>
      <c r="J7" s="10">
        <f t="shared" si="0"/>
        <v>637</v>
      </c>
      <c r="K7" s="11">
        <f t="shared" si="1"/>
        <v>159.25</v>
      </c>
      <c r="L7" s="12">
        <v>5</v>
      </c>
      <c r="M7" s="14"/>
      <c r="N7" s="15"/>
    </row>
    <row r="8" spans="1:14" ht="13.5" customHeight="1" x14ac:dyDescent="0.25">
      <c r="A8" s="1">
        <v>17</v>
      </c>
      <c r="B8" s="2" t="s">
        <v>23</v>
      </c>
      <c r="C8" s="3">
        <v>93</v>
      </c>
      <c r="D8" s="4">
        <v>89</v>
      </c>
      <c r="E8" s="5">
        <v>92</v>
      </c>
      <c r="F8" s="6">
        <v>91</v>
      </c>
      <c r="G8" s="7">
        <v>97</v>
      </c>
      <c r="H8" s="8">
        <v>86</v>
      </c>
      <c r="I8" s="9">
        <v>81</v>
      </c>
      <c r="J8" s="10">
        <f t="shared" si="0"/>
        <v>629</v>
      </c>
      <c r="K8" s="11">
        <f t="shared" si="1"/>
        <v>157.25</v>
      </c>
      <c r="L8" s="12">
        <v>6</v>
      </c>
      <c r="M8" s="14"/>
      <c r="N8" s="15"/>
    </row>
    <row r="9" spans="1:14" ht="13.5" customHeight="1" x14ac:dyDescent="0.25">
      <c r="A9" s="1">
        <v>2</v>
      </c>
      <c r="B9" s="2" t="s">
        <v>8</v>
      </c>
      <c r="C9" s="3">
        <v>75</v>
      </c>
      <c r="D9" s="4">
        <v>85</v>
      </c>
      <c r="E9" s="5">
        <v>78</v>
      </c>
      <c r="F9" s="6">
        <v>88</v>
      </c>
      <c r="G9" s="7">
        <v>99</v>
      </c>
      <c r="H9" s="8">
        <v>99</v>
      </c>
      <c r="I9" s="9">
        <v>96</v>
      </c>
      <c r="J9" s="10">
        <f t="shared" si="0"/>
        <v>620</v>
      </c>
      <c r="K9" s="11">
        <f t="shared" si="1"/>
        <v>155</v>
      </c>
      <c r="L9" s="12">
        <v>7</v>
      </c>
      <c r="M9" s="14"/>
      <c r="N9" s="15"/>
    </row>
    <row r="10" spans="1:14" ht="13.5" customHeight="1" x14ac:dyDescent="0.25">
      <c r="A10" s="1">
        <v>10</v>
      </c>
      <c r="B10" s="2" t="s">
        <v>16</v>
      </c>
      <c r="C10" s="3">
        <v>85</v>
      </c>
      <c r="D10" s="4">
        <v>86</v>
      </c>
      <c r="E10" s="5">
        <v>97</v>
      </c>
      <c r="F10" s="6">
        <v>78</v>
      </c>
      <c r="G10" s="7">
        <v>91</v>
      </c>
      <c r="H10" s="8">
        <v>91</v>
      </c>
      <c r="I10" s="9">
        <v>88</v>
      </c>
      <c r="J10" s="10">
        <f t="shared" si="0"/>
        <v>616</v>
      </c>
      <c r="K10" s="11">
        <f t="shared" si="1"/>
        <v>154</v>
      </c>
      <c r="L10" s="12">
        <v>8</v>
      </c>
      <c r="M10" s="14"/>
      <c r="N10" s="15"/>
    </row>
    <row r="11" spans="1:14" ht="13.5" customHeight="1" x14ac:dyDescent="0.25">
      <c r="A11" s="1">
        <v>21</v>
      </c>
      <c r="B11" s="2" t="s">
        <v>27</v>
      </c>
      <c r="C11" s="3">
        <v>83</v>
      </c>
      <c r="D11" s="4">
        <v>97</v>
      </c>
      <c r="E11" s="5">
        <v>96</v>
      </c>
      <c r="F11" s="6">
        <v>96</v>
      </c>
      <c r="G11" s="7">
        <v>54</v>
      </c>
      <c r="H11" s="8">
        <v>88</v>
      </c>
      <c r="I11" s="9">
        <v>96</v>
      </c>
      <c r="J11" s="10">
        <f t="shared" si="0"/>
        <v>610</v>
      </c>
      <c r="K11" s="11">
        <f t="shared" si="1"/>
        <v>152.5</v>
      </c>
      <c r="L11" s="12">
        <v>9</v>
      </c>
      <c r="M11" s="14"/>
      <c r="N11" s="15"/>
    </row>
    <row r="12" spans="1:14" ht="13.5" customHeight="1" x14ac:dyDescent="0.25">
      <c r="A12" s="1">
        <v>12</v>
      </c>
      <c r="B12" s="2" t="s">
        <v>18</v>
      </c>
      <c r="C12" s="3">
        <v>84</v>
      </c>
      <c r="D12" s="4">
        <v>78</v>
      </c>
      <c r="E12" s="5">
        <v>87</v>
      </c>
      <c r="F12" s="6">
        <v>97</v>
      </c>
      <c r="G12" s="7">
        <v>87</v>
      </c>
      <c r="H12" s="8">
        <v>89</v>
      </c>
      <c r="I12" s="9">
        <v>86</v>
      </c>
      <c r="J12" s="10">
        <f t="shared" si="0"/>
        <v>608</v>
      </c>
      <c r="K12" s="11">
        <f t="shared" si="1"/>
        <v>152</v>
      </c>
      <c r="L12" s="12">
        <v>10</v>
      </c>
      <c r="M12" s="14"/>
      <c r="N12" s="15"/>
    </row>
    <row r="13" spans="1:14" ht="13.5" customHeight="1" x14ac:dyDescent="0.25">
      <c r="A13" s="1">
        <v>6</v>
      </c>
      <c r="B13" s="2" t="s">
        <v>12</v>
      </c>
      <c r="C13" s="3">
        <v>75</v>
      </c>
      <c r="D13" s="4">
        <v>74</v>
      </c>
      <c r="E13" s="5">
        <v>87</v>
      </c>
      <c r="F13" s="6">
        <v>86</v>
      </c>
      <c r="G13" s="7">
        <v>95</v>
      </c>
      <c r="H13" s="8">
        <v>96</v>
      </c>
      <c r="I13" s="9">
        <v>92</v>
      </c>
      <c r="J13" s="10">
        <f t="shared" si="0"/>
        <v>605</v>
      </c>
      <c r="K13" s="11">
        <f t="shared" si="1"/>
        <v>151.25</v>
      </c>
      <c r="L13" s="12">
        <v>11</v>
      </c>
      <c r="M13" s="14"/>
      <c r="N13" s="15"/>
    </row>
    <row r="14" spans="1:14" ht="13.5" customHeight="1" x14ac:dyDescent="0.25">
      <c r="A14" s="1">
        <v>4</v>
      </c>
      <c r="B14" s="2" t="s">
        <v>10</v>
      </c>
      <c r="C14" s="3">
        <v>62</v>
      </c>
      <c r="D14" s="4">
        <v>82</v>
      </c>
      <c r="E14" s="5">
        <v>85</v>
      </c>
      <c r="F14" s="6">
        <v>85</v>
      </c>
      <c r="G14" s="7">
        <v>97</v>
      </c>
      <c r="H14" s="8">
        <v>97</v>
      </c>
      <c r="I14" s="9">
        <v>94</v>
      </c>
      <c r="J14" s="10">
        <f t="shared" si="0"/>
        <v>602</v>
      </c>
      <c r="K14" s="11">
        <f t="shared" si="1"/>
        <v>150.5</v>
      </c>
      <c r="L14" s="12">
        <v>12</v>
      </c>
      <c r="M14" s="14"/>
      <c r="N14" s="15"/>
    </row>
    <row r="15" spans="1:14" ht="13.5" customHeight="1" x14ac:dyDescent="0.25">
      <c r="A15" s="1">
        <v>1</v>
      </c>
      <c r="B15" s="2" t="s">
        <v>7</v>
      </c>
      <c r="C15" s="3">
        <v>85</v>
      </c>
      <c r="D15" s="4">
        <v>75</v>
      </c>
      <c r="E15" s="5">
        <v>65</v>
      </c>
      <c r="F15" s="6">
        <v>76</v>
      </c>
      <c r="G15" s="7">
        <v>99</v>
      </c>
      <c r="H15" s="8">
        <v>100</v>
      </c>
      <c r="I15" s="9">
        <v>97</v>
      </c>
      <c r="J15" s="10">
        <f t="shared" si="0"/>
        <v>597</v>
      </c>
      <c r="K15" s="11">
        <f>SUM(J15)</f>
        <v>597</v>
      </c>
      <c r="L15" s="12">
        <v>13</v>
      </c>
      <c r="M15" s="14"/>
      <c r="N15" s="15"/>
    </row>
    <row r="16" spans="1:14" ht="13.5" customHeight="1" x14ac:dyDescent="0.25">
      <c r="A16" s="1">
        <v>9</v>
      </c>
      <c r="B16" s="2" t="s">
        <v>15</v>
      </c>
      <c r="C16" s="3">
        <v>73</v>
      </c>
      <c r="D16" s="4">
        <v>68</v>
      </c>
      <c r="E16" s="5">
        <v>84</v>
      </c>
      <c r="F16" s="6">
        <v>78</v>
      </c>
      <c r="G16" s="7">
        <v>92</v>
      </c>
      <c r="H16" s="8">
        <v>92</v>
      </c>
      <c r="I16" s="9">
        <v>89</v>
      </c>
      <c r="J16" s="10">
        <f t="shared" si="0"/>
        <v>576</v>
      </c>
      <c r="K16" s="11">
        <f t="shared" ref="K16:K28" si="2">AVERAGE(C16:J16)</f>
        <v>144</v>
      </c>
      <c r="L16" s="12">
        <v>14</v>
      </c>
      <c r="M16" s="14"/>
      <c r="N16" s="15"/>
    </row>
    <row r="17" spans="1:14" ht="13.5" customHeight="1" x14ac:dyDescent="0.25">
      <c r="A17" s="1">
        <v>13</v>
      </c>
      <c r="B17" s="2" t="s">
        <v>19</v>
      </c>
      <c r="C17" s="3">
        <v>64</v>
      </c>
      <c r="D17" s="4">
        <v>88</v>
      </c>
      <c r="E17" s="5">
        <v>58</v>
      </c>
      <c r="F17" s="6">
        <v>95</v>
      </c>
      <c r="G17" s="7">
        <v>97</v>
      </c>
      <c r="H17" s="8">
        <v>88</v>
      </c>
      <c r="I17" s="9">
        <v>85</v>
      </c>
      <c r="J17" s="10">
        <f t="shared" si="0"/>
        <v>575</v>
      </c>
      <c r="K17" s="11">
        <f t="shared" si="2"/>
        <v>143.75</v>
      </c>
      <c r="L17" s="12">
        <v>15</v>
      </c>
      <c r="M17" s="14"/>
      <c r="N17" s="15"/>
    </row>
    <row r="18" spans="1:14" ht="13.5" customHeight="1" x14ac:dyDescent="0.25">
      <c r="A18" s="1">
        <v>16</v>
      </c>
      <c r="B18" s="2" t="s">
        <v>22</v>
      </c>
      <c r="C18" s="3">
        <v>83</v>
      </c>
      <c r="D18" s="4">
        <v>97</v>
      </c>
      <c r="E18" s="5">
        <v>93</v>
      </c>
      <c r="F18" s="6">
        <v>92</v>
      </c>
      <c r="G18" s="7">
        <v>29</v>
      </c>
      <c r="H18" s="8">
        <v>85</v>
      </c>
      <c r="I18" s="9">
        <v>82</v>
      </c>
      <c r="J18" s="10">
        <f t="shared" si="0"/>
        <v>561</v>
      </c>
      <c r="K18" s="11">
        <f t="shared" si="2"/>
        <v>140.25</v>
      </c>
      <c r="L18" s="12">
        <v>16</v>
      </c>
    </row>
    <row r="19" spans="1:14" ht="13.5" customHeight="1" x14ac:dyDescent="0.25">
      <c r="A19" s="1">
        <v>18</v>
      </c>
      <c r="B19" s="2" t="s">
        <v>24</v>
      </c>
      <c r="C19" s="3">
        <v>69</v>
      </c>
      <c r="D19" s="4">
        <v>79</v>
      </c>
      <c r="E19" s="5">
        <v>71</v>
      </c>
      <c r="F19" s="6">
        <v>85</v>
      </c>
      <c r="G19" s="7">
        <v>95</v>
      </c>
      <c r="H19" s="8">
        <v>81</v>
      </c>
      <c r="I19" s="9">
        <v>80</v>
      </c>
      <c r="J19" s="10">
        <f t="shared" si="0"/>
        <v>560</v>
      </c>
      <c r="K19" s="11">
        <f t="shared" si="2"/>
        <v>140</v>
      </c>
      <c r="L19" s="12">
        <v>17</v>
      </c>
    </row>
    <row r="20" spans="1:14" ht="13.5" customHeight="1" x14ac:dyDescent="0.25">
      <c r="A20" s="1">
        <v>24</v>
      </c>
      <c r="B20" s="2" t="s">
        <v>30</v>
      </c>
      <c r="C20" s="3">
        <v>75</v>
      </c>
      <c r="D20" s="4">
        <v>78</v>
      </c>
      <c r="E20" s="5">
        <v>79</v>
      </c>
      <c r="F20" s="6">
        <v>75</v>
      </c>
      <c r="G20" s="7">
        <v>57</v>
      </c>
      <c r="H20" s="8">
        <v>78</v>
      </c>
      <c r="I20" s="9">
        <v>93</v>
      </c>
      <c r="J20" s="10">
        <f t="shared" si="0"/>
        <v>535</v>
      </c>
      <c r="K20" s="11">
        <f t="shared" si="2"/>
        <v>133.75</v>
      </c>
      <c r="L20" s="12">
        <v>18</v>
      </c>
    </row>
    <row r="21" spans="1:14" ht="13.5" customHeight="1" x14ac:dyDescent="0.25">
      <c r="A21" s="1">
        <v>20</v>
      </c>
      <c r="B21" s="2" t="s">
        <v>26</v>
      </c>
      <c r="C21" s="3">
        <v>96</v>
      </c>
      <c r="D21" s="4">
        <v>98</v>
      </c>
      <c r="E21" s="5">
        <v>95</v>
      </c>
      <c r="F21" s="6">
        <v>7</v>
      </c>
      <c r="G21" s="7">
        <v>55</v>
      </c>
      <c r="H21" s="8">
        <v>83</v>
      </c>
      <c r="I21" s="9">
        <v>97</v>
      </c>
      <c r="J21" s="10">
        <f t="shared" si="0"/>
        <v>531</v>
      </c>
      <c r="K21" s="11">
        <f t="shared" si="2"/>
        <v>132.75</v>
      </c>
      <c r="L21" s="12">
        <v>19</v>
      </c>
    </row>
    <row r="22" spans="1:14" ht="13.5" customHeight="1" x14ac:dyDescent="0.25">
      <c r="A22" s="1">
        <v>22</v>
      </c>
      <c r="B22" s="2" t="s">
        <v>28</v>
      </c>
      <c r="C22" s="3">
        <v>68</v>
      </c>
      <c r="D22" s="4">
        <v>68</v>
      </c>
      <c r="E22" s="5">
        <v>68</v>
      </c>
      <c r="F22" s="6">
        <v>69</v>
      </c>
      <c r="G22" s="7">
        <v>56</v>
      </c>
      <c r="H22" s="8">
        <v>80</v>
      </c>
      <c r="I22" s="9">
        <v>95</v>
      </c>
      <c r="J22" s="10">
        <f t="shared" si="0"/>
        <v>504</v>
      </c>
      <c r="K22" s="11">
        <f t="shared" si="2"/>
        <v>126</v>
      </c>
      <c r="L22" s="12">
        <v>20</v>
      </c>
    </row>
    <row r="23" spans="1:14" ht="13.5" customHeight="1" x14ac:dyDescent="0.25">
      <c r="A23" s="1">
        <v>23</v>
      </c>
      <c r="B23" s="2" t="s">
        <v>29</v>
      </c>
      <c r="C23" s="3">
        <v>64</v>
      </c>
      <c r="D23" s="4">
        <v>69</v>
      </c>
      <c r="E23" s="5">
        <v>70</v>
      </c>
      <c r="F23" s="6">
        <v>68</v>
      </c>
      <c r="G23" s="7">
        <v>58</v>
      </c>
      <c r="H23" s="8">
        <v>79</v>
      </c>
      <c r="I23" s="9">
        <v>94</v>
      </c>
      <c r="J23" s="10">
        <f t="shared" si="0"/>
        <v>502</v>
      </c>
      <c r="K23" s="11">
        <f t="shared" si="2"/>
        <v>125.5</v>
      </c>
      <c r="L23" s="12">
        <v>21</v>
      </c>
    </row>
    <row r="24" spans="1:14" x14ac:dyDescent="0.25">
      <c r="A24" s="1">
        <v>15</v>
      </c>
      <c r="B24" s="2" t="s">
        <v>21</v>
      </c>
      <c r="C24" s="3">
        <v>86</v>
      </c>
      <c r="D24" s="4">
        <v>49</v>
      </c>
      <c r="E24" s="5">
        <v>42</v>
      </c>
      <c r="F24" s="6">
        <v>93</v>
      </c>
      <c r="G24" s="7">
        <v>56</v>
      </c>
      <c r="H24" s="8">
        <v>84</v>
      </c>
      <c r="I24" s="9">
        <v>83</v>
      </c>
      <c r="J24" s="10">
        <f t="shared" si="0"/>
        <v>493</v>
      </c>
      <c r="K24" s="11">
        <f t="shared" si="2"/>
        <v>123.25</v>
      </c>
      <c r="L24" s="12">
        <v>22</v>
      </c>
    </row>
    <row r="25" spans="1:14" ht="13.5" customHeight="1" x14ac:dyDescent="0.25">
      <c r="A25" s="1">
        <v>26</v>
      </c>
      <c r="B25" s="2" t="s">
        <v>32</v>
      </c>
      <c r="C25" s="3">
        <v>68</v>
      </c>
      <c r="D25" s="4">
        <v>48</v>
      </c>
      <c r="E25" s="5">
        <v>42</v>
      </c>
      <c r="F25" s="6">
        <v>68</v>
      </c>
      <c r="G25" s="7">
        <v>95</v>
      </c>
      <c r="H25" s="8">
        <v>77</v>
      </c>
      <c r="I25" s="9">
        <v>94</v>
      </c>
      <c r="J25" s="10">
        <f t="shared" si="0"/>
        <v>492</v>
      </c>
      <c r="K25" s="11">
        <f t="shared" si="2"/>
        <v>123</v>
      </c>
      <c r="L25" s="12">
        <v>23</v>
      </c>
    </row>
    <row r="26" spans="1:14" ht="13.5" customHeight="1" x14ac:dyDescent="0.25">
      <c r="A26" s="1">
        <v>14</v>
      </c>
      <c r="B26" s="2" t="s">
        <v>20</v>
      </c>
      <c r="C26" s="3">
        <v>84</v>
      </c>
      <c r="D26" s="4">
        <v>10</v>
      </c>
      <c r="E26" s="5">
        <v>41</v>
      </c>
      <c r="F26" s="6">
        <v>94</v>
      </c>
      <c r="G26" s="7">
        <v>57</v>
      </c>
      <c r="H26" s="8">
        <v>87</v>
      </c>
      <c r="I26" s="9">
        <v>84</v>
      </c>
      <c r="J26" s="10">
        <f t="shared" si="0"/>
        <v>457</v>
      </c>
      <c r="K26" s="11">
        <f t="shared" si="2"/>
        <v>114.25</v>
      </c>
      <c r="L26" s="12">
        <v>24</v>
      </c>
    </row>
    <row r="27" spans="1:14" ht="13.5" customHeight="1" x14ac:dyDescent="0.25">
      <c r="A27" s="1">
        <v>8</v>
      </c>
      <c r="B27" s="2" t="s">
        <v>14</v>
      </c>
      <c r="C27" s="3">
        <v>15</v>
      </c>
      <c r="D27" s="4">
        <v>8</v>
      </c>
      <c r="E27" s="5">
        <v>24</v>
      </c>
      <c r="F27" s="6">
        <v>36</v>
      </c>
      <c r="G27" s="7">
        <v>93</v>
      </c>
      <c r="H27" s="8">
        <v>93</v>
      </c>
      <c r="I27" s="9">
        <v>90</v>
      </c>
      <c r="J27" s="10">
        <f t="shared" si="0"/>
        <v>359</v>
      </c>
      <c r="K27" s="11">
        <f t="shared" si="2"/>
        <v>89.75</v>
      </c>
      <c r="L27" s="12">
        <v>25</v>
      </c>
    </row>
    <row r="28" spans="1:14" x14ac:dyDescent="0.25">
      <c r="A28" s="1">
        <v>7</v>
      </c>
      <c r="B28" s="2" t="s">
        <v>13</v>
      </c>
      <c r="C28" s="3">
        <v>10</v>
      </c>
      <c r="D28" s="4">
        <v>3</v>
      </c>
      <c r="E28" s="5">
        <v>23</v>
      </c>
      <c r="F28" s="6">
        <v>35</v>
      </c>
      <c r="G28" s="7">
        <v>94</v>
      </c>
      <c r="H28" s="8">
        <v>95</v>
      </c>
      <c r="I28" s="9">
        <v>91</v>
      </c>
      <c r="J28" s="10">
        <f t="shared" si="0"/>
        <v>351</v>
      </c>
      <c r="K28" s="11">
        <f t="shared" si="2"/>
        <v>87.75</v>
      </c>
      <c r="L28" s="12">
        <v>26</v>
      </c>
    </row>
    <row r="29" spans="1:14" ht="17.25" thickBot="1" x14ac:dyDescent="0.3">
      <c r="C29" s="3">
        <f>SUM(J26)</f>
        <v>457</v>
      </c>
      <c r="D29" s="3">
        <f>SUM(K26)</f>
        <v>114.25</v>
      </c>
      <c r="E29" s="3">
        <f>SUM(L26)</f>
        <v>24</v>
      </c>
      <c r="F29" s="3">
        <f t="shared" ref="F29:J29" si="3">SUM(M26)</f>
        <v>0</v>
      </c>
      <c r="G29" s="3">
        <f t="shared" si="3"/>
        <v>0</v>
      </c>
      <c r="H29" s="3">
        <f t="shared" si="3"/>
        <v>0</v>
      </c>
      <c r="I29" s="3">
        <f t="shared" si="3"/>
        <v>0</v>
      </c>
      <c r="J29" s="3">
        <f t="shared" si="3"/>
        <v>0</v>
      </c>
      <c r="K29" s="3">
        <f>SUM(R26)</f>
        <v>0</v>
      </c>
    </row>
    <row r="30" spans="1:14" ht="13.5" customHeight="1" thickBot="1" x14ac:dyDescent="0.3">
      <c r="A30" s="19" t="s">
        <v>37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1"/>
    </row>
    <row r="31" spans="1:14" ht="30" hidden="1" customHeight="1" x14ac:dyDescent="0.25"/>
    <row r="32" spans="1:14" ht="16.5" customHeight="1" x14ac:dyDescent="0.25">
      <c r="A32" s="13"/>
      <c r="D32" s="2"/>
    </row>
  </sheetData>
  <sortState ref="A3:L28">
    <sortCondition ref="L3:L28"/>
  </sortState>
  <mergeCells count="4">
    <mergeCell ref="M1:M17"/>
    <mergeCell ref="N1:N17"/>
    <mergeCell ref="A1:L1"/>
    <mergeCell ref="A30:L30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G4" sqref="G4"/>
    </sheetView>
  </sheetViews>
  <sheetFormatPr defaultRowHeight="16.5" x14ac:dyDescent="0.25"/>
  <sheetData>
    <row r="1" spans="1:10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5">
      <c r="A2" t="s">
        <v>39</v>
      </c>
    </row>
    <row r="3" spans="1:10" x14ac:dyDescent="0.25">
      <c r="A3" t="s">
        <v>41</v>
      </c>
      <c r="B3" t="s">
        <v>0</v>
      </c>
      <c r="C3" t="s">
        <v>3</v>
      </c>
      <c r="D3" t="s">
        <v>2</v>
      </c>
      <c r="E3" t="s">
        <v>4</v>
      </c>
      <c r="F3" t="s">
        <v>68</v>
      </c>
      <c r="G3" t="s">
        <v>70</v>
      </c>
      <c r="H3" t="s">
        <v>71</v>
      </c>
      <c r="I3" t="s">
        <v>69</v>
      </c>
    </row>
    <row r="4" spans="1:10" x14ac:dyDescent="0.25">
      <c r="A4">
        <v>1</v>
      </c>
      <c r="B4" t="s">
        <v>42</v>
      </c>
      <c r="C4">
        <f>VLOOKUP($A4,工作表1!$A:$L,5,0)</f>
        <v>65</v>
      </c>
      <c r="D4">
        <f>VLOOKUP($A4,工作表1!$A:$L,4,0)</f>
        <v>75</v>
      </c>
      <c r="E4">
        <f>VLOOKUP($A4,工作表1!$A:$L,6,0)</f>
        <v>76</v>
      </c>
      <c r="F4">
        <f>C4*5+D4*3+E4*2</f>
        <v>702</v>
      </c>
      <c r="G4">
        <f>F4/10</f>
        <v>70.2</v>
      </c>
      <c r="H4">
        <f>VLOOKUP($A4,工作表1!$A:$L,12,0)</f>
        <v>13</v>
      </c>
      <c r="I4">
        <v>19</v>
      </c>
    </row>
    <row r="5" spans="1:10" x14ac:dyDescent="0.25">
      <c r="A5">
        <v>2</v>
      </c>
      <c r="B5" t="s">
        <v>43</v>
      </c>
      <c r="C5">
        <f>VLOOKUP($A5,工作表1!$A:$L,5,0)</f>
        <v>78</v>
      </c>
      <c r="D5">
        <f>VLOOKUP($A5,工作表1!$A:$L,4,0)</f>
        <v>85</v>
      </c>
      <c r="E5">
        <f>VLOOKUP($A5,工作表1!$A:$L,6,0)</f>
        <v>88</v>
      </c>
      <c r="F5">
        <f>C5*5+D5*3+E5*2</f>
        <v>821</v>
      </c>
      <c r="G5">
        <f>F5/10</f>
        <v>82.1</v>
      </c>
      <c r="H5">
        <f>VLOOKUP($A5,工作表1!$A:$L,12,0)</f>
        <v>7</v>
      </c>
      <c r="I5">
        <v>13</v>
      </c>
    </row>
    <row r="6" spans="1:10" x14ac:dyDescent="0.25">
      <c r="A6">
        <v>3</v>
      </c>
      <c r="B6" t="s">
        <v>44</v>
      </c>
      <c r="C6">
        <f>VLOOKUP($A6,工作表1!$A:$L,5,0)</f>
        <v>89</v>
      </c>
      <c r="D6">
        <f>VLOOKUP($A6,工作表1!$A:$L,4,0)</f>
        <v>95</v>
      </c>
      <c r="E6">
        <f>VLOOKUP($A6,工作表1!$A:$L,6,0)</f>
        <v>97</v>
      </c>
      <c r="F6">
        <f>C6*5+D6*3+E6*2</f>
        <v>924</v>
      </c>
      <c r="G6">
        <f>F6/10</f>
        <v>92.4</v>
      </c>
      <c r="H6">
        <f>VLOOKUP($A6,工作表1!$A:$L,12,0)</f>
        <v>2</v>
      </c>
      <c r="I6">
        <v>6</v>
      </c>
    </row>
    <row r="7" spans="1:10" x14ac:dyDescent="0.25">
      <c r="A7">
        <v>4</v>
      </c>
      <c r="B7" t="s">
        <v>45</v>
      </c>
      <c r="C7">
        <f>VLOOKUP($A7,工作表1!$A:$L,5,0)</f>
        <v>85</v>
      </c>
      <c r="D7">
        <f>VLOOKUP($A7,工作表1!$A:$L,4,0)</f>
        <v>82</v>
      </c>
      <c r="E7">
        <f>VLOOKUP($A7,工作表1!$A:$L,6,0)</f>
        <v>85</v>
      </c>
      <c r="F7">
        <f>C7*5+D7*3+E7*2</f>
        <v>841</v>
      </c>
      <c r="G7">
        <f>F7/10</f>
        <v>84.1</v>
      </c>
      <c r="H7">
        <f>VLOOKUP($A7,工作表1!$A:$L,12,0)</f>
        <v>12</v>
      </c>
      <c r="I7">
        <v>11</v>
      </c>
    </row>
    <row r="8" spans="1:10" x14ac:dyDescent="0.25">
      <c r="A8">
        <v>5</v>
      </c>
      <c r="B8" t="s">
        <v>46</v>
      </c>
      <c r="C8">
        <f>VLOOKUP($A8,工作表1!$A:$L,5,0)</f>
        <v>100</v>
      </c>
      <c r="D8">
        <f>VLOOKUP($A8,工作表1!$A:$L,4,0)</f>
        <v>100</v>
      </c>
      <c r="E8">
        <f>VLOOKUP($A8,工作表1!$A:$L,6,0)</f>
        <v>100</v>
      </c>
      <c r="F8">
        <f>C8*5+D8*3+E8*2</f>
        <v>1000</v>
      </c>
      <c r="G8">
        <f>F8/10</f>
        <v>100</v>
      </c>
      <c r="H8">
        <f>VLOOKUP($A8,工作表1!$A:$L,12,0)</f>
        <v>1</v>
      </c>
      <c r="I8">
        <v>1</v>
      </c>
    </row>
    <row r="9" spans="1:10" x14ac:dyDescent="0.25">
      <c r="A9">
        <v>6</v>
      </c>
      <c r="B9" t="s">
        <v>47</v>
      </c>
      <c r="C9">
        <f>VLOOKUP($A9,工作表1!$A:$L,5,0)</f>
        <v>87</v>
      </c>
      <c r="D9">
        <f>VLOOKUP($A9,工作表1!$A:$L,4,0)</f>
        <v>74</v>
      </c>
      <c r="E9">
        <f>VLOOKUP($A9,工作表1!$A:$L,6,0)</f>
        <v>86</v>
      </c>
      <c r="F9">
        <f>C9*5+D9*3+E9*2</f>
        <v>829</v>
      </c>
      <c r="G9">
        <f>F9/10</f>
        <v>82.9</v>
      </c>
      <c r="H9">
        <f>VLOOKUP($A9,工作表1!$A:$L,12,0)</f>
        <v>11</v>
      </c>
      <c r="I9">
        <v>12</v>
      </c>
    </row>
    <row r="10" spans="1:10" x14ac:dyDescent="0.25">
      <c r="A10">
        <v>7</v>
      </c>
      <c r="B10" t="s">
        <v>48</v>
      </c>
      <c r="C10">
        <f>VLOOKUP($A10,工作表1!$A:$L,5,0)</f>
        <v>23</v>
      </c>
      <c r="D10">
        <f>VLOOKUP($A10,工作表1!$A:$L,4,0)</f>
        <v>3</v>
      </c>
      <c r="E10">
        <f>VLOOKUP($A10,工作表1!$A:$L,6,0)</f>
        <v>35</v>
      </c>
      <c r="F10">
        <f>C10*5+D10*3+E10*2</f>
        <v>194</v>
      </c>
      <c r="G10">
        <f>F10/10</f>
        <v>19.399999999999999</v>
      </c>
      <c r="H10">
        <f>VLOOKUP($A10,工作表1!$A:$L,12,0)</f>
        <v>26</v>
      </c>
      <c r="I10">
        <v>26</v>
      </c>
    </row>
    <row r="11" spans="1:10" x14ac:dyDescent="0.25">
      <c r="A11">
        <v>8</v>
      </c>
      <c r="B11" t="s">
        <v>49</v>
      </c>
      <c r="C11">
        <f>VLOOKUP($A11,工作表1!$A:$L,5,0)</f>
        <v>24</v>
      </c>
      <c r="D11">
        <f>VLOOKUP($A11,工作表1!$A:$L,4,0)</f>
        <v>8</v>
      </c>
      <c r="E11">
        <f>VLOOKUP($A11,工作表1!$A:$L,6,0)</f>
        <v>36</v>
      </c>
      <c r="F11">
        <f>C11*5+D11*3+E11*2</f>
        <v>216</v>
      </c>
      <c r="G11">
        <f>F11/10</f>
        <v>21.6</v>
      </c>
      <c r="H11">
        <f>VLOOKUP($A11,工作表1!$A:$L,12,0)</f>
        <v>25</v>
      </c>
      <c r="I11">
        <v>25</v>
      </c>
    </row>
    <row r="12" spans="1:10" x14ac:dyDescent="0.25">
      <c r="A12">
        <v>9</v>
      </c>
      <c r="B12" t="s">
        <v>50</v>
      </c>
      <c r="C12">
        <f>VLOOKUP($A12,工作表1!$A:$L,5,0)</f>
        <v>84</v>
      </c>
      <c r="D12">
        <f>VLOOKUP($A12,工作表1!$A:$L,4,0)</f>
        <v>68</v>
      </c>
      <c r="E12">
        <f>VLOOKUP($A12,工作表1!$A:$L,6,0)</f>
        <v>78</v>
      </c>
      <c r="F12">
        <f>C12*5+D12*3+E12*2</f>
        <v>780</v>
      </c>
      <c r="G12">
        <f>F12/10</f>
        <v>78</v>
      </c>
      <c r="H12">
        <f>VLOOKUP($A12,工作表1!$A:$L,12,0)</f>
        <v>14</v>
      </c>
      <c r="I12">
        <v>15</v>
      </c>
    </row>
    <row r="13" spans="1:10" x14ac:dyDescent="0.25">
      <c r="A13">
        <v>10</v>
      </c>
      <c r="B13" t="s">
        <v>51</v>
      </c>
      <c r="C13">
        <f>VLOOKUP($A13,工作表1!$A:$L,5,0)</f>
        <v>97</v>
      </c>
      <c r="D13">
        <f>VLOOKUP($A13,工作表1!$A:$L,4,0)</f>
        <v>86</v>
      </c>
      <c r="E13">
        <f>VLOOKUP($A13,工作表1!$A:$L,6,0)</f>
        <v>78</v>
      </c>
      <c r="F13">
        <f>C13*5+D13*3+E13*2</f>
        <v>899</v>
      </c>
      <c r="G13">
        <f>F13/10</f>
        <v>89.9</v>
      </c>
      <c r="H13">
        <f>VLOOKUP($A13,工作表1!$A:$L,12,0)</f>
        <v>8</v>
      </c>
      <c r="I13">
        <v>9</v>
      </c>
    </row>
    <row r="14" spans="1:10" x14ac:dyDescent="0.25">
      <c r="A14">
        <v>11</v>
      </c>
      <c r="B14" t="s">
        <v>52</v>
      </c>
      <c r="C14">
        <f>VLOOKUP($A14,工作表1!$A:$L,5,0)</f>
        <v>94</v>
      </c>
      <c r="D14">
        <f>VLOOKUP($A14,工作表1!$A:$L,4,0)</f>
        <v>97</v>
      </c>
      <c r="E14">
        <f>VLOOKUP($A14,工作表1!$A:$L,6,0)</f>
        <v>98</v>
      </c>
      <c r="F14">
        <f>C14*5+D14*3+E14*2</f>
        <v>957</v>
      </c>
      <c r="G14">
        <f>F14/10</f>
        <v>95.7</v>
      </c>
      <c r="H14">
        <f>VLOOKUP($A14,工作表1!$A:$L,12,0)</f>
        <v>3</v>
      </c>
      <c r="I14">
        <v>3</v>
      </c>
    </row>
    <row r="15" spans="1:10" x14ac:dyDescent="0.25">
      <c r="A15">
        <v>12</v>
      </c>
      <c r="B15" t="s">
        <v>53</v>
      </c>
      <c r="C15">
        <f>VLOOKUP($A15,工作表1!$A:$L,5,0)</f>
        <v>87</v>
      </c>
      <c r="D15">
        <f>VLOOKUP($A15,工作表1!$A:$L,4,0)</f>
        <v>78</v>
      </c>
      <c r="E15">
        <f>VLOOKUP($A15,工作表1!$A:$L,6,0)</f>
        <v>97</v>
      </c>
      <c r="F15">
        <f>C15*5+D15*3+E15*2</f>
        <v>863</v>
      </c>
      <c r="G15">
        <f>F15/10</f>
        <v>86.3</v>
      </c>
      <c r="H15">
        <f>VLOOKUP($A15,工作表1!$A:$L,12,0)</f>
        <v>10</v>
      </c>
      <c r="I15">
        <v>10</v>
      </c>
    </row>
    <row r="16" spans="1:10" x14ac:dyDescent="0.25">
      <c r="A16">
        <v>13</v>
      </c>
      <c r="B16" t="s">
        <v>54</v>
      </c>
      <c r="C16">
        <f>VLOOKUP($A16,工作表1!$A:$L,5,0)</f>
        <v>58</v>
      </c>
      <c r="D16">
        <f>VLOOKUP($A16,工作表1!$A:$L,4,0)</f>
        <v>88</v>
      </c>
      <c r="E16">
        <f>VLOOKUP($A16,工作表1!$A:$L,6,0)</f>
        <v>95</v>
      </c>
      <c r="F16">
        <f>C16*5+D16*3+E16*2</f>
        <v>744</v>
      </c>
      <c r="G16">
        <f>F16/10</f>
        <v>74.400000000000006</v>
      </c>
      <c r="H16">
        <f>VLOOKUP($A16,工作表1!$A:$L,12,0)</f>
        <v>15</v>
      </c>
      <c r="I16">
        <v>18</v>
      </c>
    </row>
    <row r="17" spans="1:9" x14ac:dyDescent="0.25">
      <c r="A17">
        <v>14</v>
      </c>
      <c r="B17" t="s">
        <v>55</v>
      </c>
      <c r="C17">
        <f>VLOOKUP($A17,工作表1!$A:$L,5,0)</f>
        <v>41</v>
      </c>
      <c r="D17">
        <f>VLOOKUP($A17,工作表1!$A:$L,4,0)</f>
        <v>10</v>
      </c>
      <c r="E17">
        <f>VLOOKUP($A17,工作表1!$A:$L,6,0)</f>
        <v>94</v>
      </c>
      <c r="F17">
        <f>C17*5+D17*3+E17*2</f>
        <v>423</v>
      </c>
      <c r="G17">
        <f>F17/10</f>
        <v>42.3</v>
      </c>
      <c r="H17">
        <f>VLOOKUP($A17,工作表1!$A:$L,12,0)</f>
        <v>24</v>
      </c>
      <c r="I17">
        <v>24</v>
      </c>
    </row>
    <row r="18" spans="1:9" x14ac:dyDescent="0.25">
      <c r="A18">
        <v>15</v>
      </c>
      <c r="B18" t="s">
        <v>56</v>
      </c>
      <c r="C18">
        <f>VLOOKUP($A18,工作表1!$A:$L,5,0)</f>
        <v>42</v>
      </c>
      <c r="D18">
        <f>VLOOKUP($A18,工作表1!$A:$L,4,0)</f>
        <v>49</v>
      </c>
      <c r="E18">
        <f>VLOOKUP($A18,工作表1!$A:$L,6,0)</f>
        <v>93</v>
      </c>
      <c r="F18">
        <f>C18*5+D18*3+E18*2</f>
        <v>543</v>
      </c>
      <c r="G18">
        <f>F18/10</f>
        <v>54.3</v>
      </c>
      <c r="H18">
        <f>VLOOKUP($A18,工作表1!$A:$L,12,0)</f>
        <v>22</v>
      </c>
      <c r="I18">
        <v>22</v>
      </c>
    </row>
    <row r="19" spans="1:9" x14ac:dyDescent="0.25">
      <c r="A19">
        <v>16</v>
      </c>
      <c r="B19" t="s">
        <v>57</v>
      </c>
      <c r="C19">
        <f>VLOOKUP($A19,工作表1!$A:$L,5,0)</f>
        <v>93</v>
      </c>
      <c r="D19">
        <f>VLOOKUP($A19,工作表1!$A:$L,4,0)</f>
        <v>97</v>
      </c>
      <c r="E19">
        <f>VLOOKUP($A19,工作表1!$A:$L,6,0)</f>
        <v>92</v>
      </c>
      <c r="F19">
        <f>C19*5+D19*3+E19*2</f>
        <v>940</v>
      </c>
      <c r="G19">
        <f>F19/10</f>
        <v>94</v>
      </c>
      <c r="H19">
        <f>VLOOKUP($A19,工作表1!$A:$L,12,0)</f>
        <v>16</v>
      </c>
      <c r="I19">
        <v>5</v>
      </c>
    </row>
    <row r="20" spans="1:9" x14ac:dyDescent="0.25">
      <c r="A20">
        <v>17</v>
      </c>
      <c r="B20" t="s">
        <v>58</v>
      </c>
      <c r="C20">
        <f>VLOOKUP($A20,工作表1!$A:$L,5,0)</f>
        <v>92</v>
      </c>
      <c r="D20">
        <f>VLOOKUP($A20,工作表1!$A:$L,4,0)</f>
        <v>89</v>
      </c>
      <c r="E20">
        <f>VLOOKUP($A20,工作表1!$A:$L,6,0)</f>
        <v>91</v>
      </c>
      <c r="F20">
        <f>C20*5+D20*3+E20*2</f>
        <v>909</v>
      </c>
      <c r="G20">
        <f>F20/10</f>
        <v>90.9</v>
      </c>
      <c r="H20">
        <f>VLOOKUP($A20,工作表1!$A:$L,12,0)</f>
        <v>6</v>
      </c>
      <c r="I20">
        <v>8</v>
      </c>
    </row>
    <row r="21" spans="1:9" x14ac:dyDescent="0.25">
      <c r="A21">
        <v>18</v>
      </c>
      <c r="B21" t="s">
        <v>59</v>
      </c>
      <c r="C21">
        <f>VLOOKUP($A21,工作表1!$A:$L,5,0)</f>
        <v>71</v>
      </c>
      <c r="D21">
        <f>VLOOKUP($A21,工作表1!$A:$L,4,0)</f>
        <v>79</v>
      </c>
      <c r="E21">
        <f>VLOOKUP($A21,工作表1!$A:$L,6,0)</f>
        <v>85</v>
      </c>
      <c r="F21">
        <f>C21*5+D21*3+E21*2</f>
        <v>762</v>
      </c>
      <c r="G21">
        <f>F21/10</f>
        <v>76.2</v>
      </c>
      <c r="H21">
        <f>VLOOKUP($A21,工作表1!$A:$L,12,0)</f>
        <v>17</v>
      </c>
      <c r="I21">
        <v>17</v>
      </c>
    </row>
    <row r="22" spans="1:9" x14ac:dyDescent="0.25">
      <c r="A22">
        <v>19</v>
      </c>
      <c r="B22" t="s">
        <v>60</v>
      </c>
      <c r="C22">
        <f>VLOOKUP($A22,工作表1!$A:$L,5,0)</f>
        <v>89</v>
      </c>
      <c r="D22">
        <f>VLOOKUP($A22,工作表1!$A:$L,4,0)</f>
        <v>99</v>
      </c>
      <c r="E22">
        <f>VLOOKUP($A22,工作表1!$A:$L,6,0)</f>
        <v>84</v>
      </c>
      <c r="F22">
        <f>C22*5+D22*3+E22*2</f>
        <v>910</v>
      </c>
      <c r="G22">
        <f>F22/10</f>
        <v>91</v>
      </c>
      <c r="H22">
        <f>VLOOKUP($A22,工作表1!$A:$L,12,0)</f>
        <v>5</v>
      </c>
      <c r="I22">
        <v>7</v>
      </c>
    </row>
    <row r="23" spans="1:9" x14ac:dyDescent="0.25">
      <c r="A23">
        <v>20</v>
      </c>
      <c r="B23" t="s">
        <v>61</v>
      </c>
      <c r="C23">
        <f>VLOOKUP($A23,工作表1!$A:$L,5,0)</f>
        <v>95</v>
      </c>
      <c r="D23">
        <f>VLOOKUP($A23,工作表1!$A:$L,4,0)</f>
        <v>98</v>
      </c>
      <c r="E23">
        <f>VLOOKUP($A23,工作表1!$A:$L,6,0)</f>
        <v>7</v>
      </c>
      <c r="F23">
        <f>C23*5+D23*3+E23*2</f>
        <v>783</v>
      </c>
      <c r="G23">
        <f>F23/10</f>
        <v>78.3</v>
      </c>
      <c r="H23">
        <f>VLOOKUP($A23,工作表1!$A:$L,12,0)</f>
        <v>19</v>
      </c>
      <c r="I23">
        <v>14</v>
      </c>
    </row>
    <row r="24" spans="1:9" x14ac:dyDescent="0.25">
      <c r="A24">
        <v>21</v>
      </c>
      <c r="B24" t="s">
        <v>62</v>
      </c>
      <c r="C24">
        <f>VLOOKUP($A24,工作表1!$A:$L,5,0)</f>
        <v>96</v>
      </c>
      <c r="D24">
        <f>VLOOKUP($A24,工作表1!$A:$L,4,0)</f>
        <v>97</v>
      </c>
      <c r="E24">
        <f>VLOOKUP($A24,工作表1!$A:$L,6,0)</f>
        <v>96</v>
      </c>
      <c r="F24">
        <f>C24*5+D24*3+E24*2</f>
        <v>963</v>
      </c>
      <c r="G24">
        <f>F24/10</f>
        <v>96.3</v>
      </c>
      <c r="H24">
        <f>VLOOKUP($A24,工作表1!$A:$L,12,0)</f>
        <v>9</v>
      </c>
      <c r="I24">
        <v>2</v>
      </c>
    </row>
    <row r="25" spans="1:9" x14ac:dyDescent="0.25">
      <c r="A25">
        <v>22</v>
      </c>
      <c r="B25" t="s">
        <v>63</v>
      </c>
      <c r="C25">
        <f>VLOOKUP($A25,工作表1!$A:$L,5,0)</f>
        <v>68</v>
      </c>
      <c r="D25">
        <f>VLOOKUP($A25,工作表1!$A:$L,4,0)</f>
        <v>68</v>
      </c>
      <c r="E25">
        <f>VLOOKUP($A25,工作表1!$A:$L,6,0)</f>
        <v>69</v>
      </c>
      <c r="F25">
        <f>C25*5+D25*3+E25*2</f>
        <v>682</v>
      </c>
      <c r="G25">
        <f>F25/10</f>
        <v>68.2</v>
      </c>
      <c r="H25">
        <f>VLOOKUP($A25,工作表1!$A:$L,12,0)</f>
        <v>20</v>
      </c>
      <c r="I25">
        <v>21</v>
      </c>
    </row>
    <row r="26" spans="1:9" x14ac:dyDescent="0.25">
      <c r="A26">
        <v>23</v>
      </c>
      <c r="B26" t="s">
        <v>64</v>
      </c>
      <c r="C26">
        <f>VLOOKUP($A26,工作表1!$A:$L,5,0)</f>
        <v>70</v>
      </c>
      <c r="D26">
        <f>VLOOKUP($A26,工作表1!$A:$L,4,0)</f>
        <v>69</v>
      </c>
      <c r="E26">
        <f>VLOOKUP($A26,工作表1!$A:$L,6,0)</f>
        <v>68</v>
      </c>
      <c r="F26">
        <f>C26*5+D26*3+E26*2</f>
        <v>693</v>
      </c>
      <c r="G26">
        <f>F26/10</f>
        <v>69.3</v>
      </c>
      <c r="H26">
        <f>VLOOKUP($A26,工作表1!$A:$L,12,0)</f>
        <v>21</v>
      </c>
      <c r="I26">
        <v>20</v>
      </c>
    </row>
    <row r="27" spans="1:9" x14ac:dyDescent="0.25">
      <c r="A27">
        <v>24</v>
      </c>
      <c r="B27" t="s">
        <v>65</v>
      </c>
      <c r="C27">
        <f>VLOOKUP($A27,工作表1!$A:$L,5,0)</f>
        <v>79</v>
      </c>
      <c r="D27">
        <f>VLOOKUP($A27,工作表1!$A:$L,4,0)</f>
        <v>78</v>
      </c>
      <c r="E27">
        <f>VLOOKUP($A27,工作表1!$A:$L,6,0)</f>
        <v>75</v>
      </c>
      <c r="F27">
        <f>C27*5+D27*3+E27*2</f>
        <v>779</v>
      </c>
      <c r="G27">
        <f>F27/10</f>
        <v>77.900000000000006</v>
      </c>
      <c r="H27">
        <f>VLOOKUP($A27,工作表1!$A:$L,12,0)</f>
        <v>18</v>
      </c>
      <c r="I27">
        <v>16</v>
      </c>
    </row>
    <row r="28" spans="1:9" x14ac:dyDescent="0.25">
      <c r="A28">
        <v>25</v>
      </c>
      <c r="B28" t="s">
        <v>66</v>
      </c>
      <c r="C28">
        <f>VLOOKUP($A28,工作表1!$A:$L,5,0)</f>
        <v>98</v>
      </c>
      <c r="D28">
        <f>VLOOKUP($A28,工作表1!$A:$L,4,0)</f>
        <v>100</v>
      </c>
      <c r="E28">
        <f>VLOOKUP($A28,工作表1!$A:$L,6,0)</f>
        <v>79</v>
      </c>
      <c r="F28">
        <f>C28*5+D28*3+E28*2</f>
        <v>948</v>
      </c>
      <c r="G28">
        <f>F28/10</f>
        <v>94.8</v>
      </c>
      <c r="H28">
        <f>VLOOKUP($A28,工作表1!$A:$L,12,0)</f>
        <v>4</v>
      </c>
      <c r="I28">
        <v>4</v>
      </c>
    </row>
    <row r="29" spans="1:9" x14ac:dyDescent="0.25">
      <c r="A29">
        <v>26</v>
      </c>
      <c r="B29" t="s">
        <v>67</v>
      </c>
      <c r="C29">
        <f>VLOOKUP($A29,工作表1!$A:$L,5,0)</f>
        <v>42</v>
      </c>
      <c r="D29">
        <f>VLOOKUP($A29,工作表1!$A:$L,4,0)</f>
        <v>48</v>
      </c>
      <c r="E29">
        <f>VLOOKUP($A29,工作表1!$A:$L,6,0)</f>
        <v>68</v>
      </c>
      <c r="F29">
        <f>C29*5+D29*3+E29*2</f>
        <v>490</v>
      </c>
      <c r="G29">
        <f>F29/10</f>
        <v>49</v>
      </c>
      <c r="H29">
        <f>VLOOKUP($A29,工作表1!$A:$L,12,0)</f>
        <v>23</v>
      </c>
      <c r="I29">
        <v>23</v>
      </c>
    </row>
  </sheetData>
  <sortState ref="A4:J29">
    <sortCondition ref="A4:A29"/>
  </sortState>
  <mergeCells count="1">
    <mergeCell ref="A1:J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2016-02-23T06:35:27Z</dcterms:created>
  <dcterms:modified xsi:type="dcterms:W3CDTF">2016-05-31T06:50:06Z</dcterms:modified>
</cp:coreProperties>
</file>