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0714\"/>
    </mc:Choice>
  </mc:AlternateContent>
  <bookViews>
    <workbookView xWindow="0" yWindow="0" windowWidth="19200" windowHeight="11550" activeTab="1"/>
  </bookViews>
  <sheets>
    <sheet name="工作表1" sheetId="1" r:id="rId1"/>
    <sheet name="工作表2" sheetId="2" r:id="rId2"/>
  </sheets>
  <definedNames>
    <definedName name="_xlnm._FilterDatabase" localSheetId="1" hidden="1">工作表2!$A$2:$I$28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H10" i="2" l="1"/>
  <c r="H16" i="2"/>
  <c r="H3" i="2"/>
  <c r="H15" i="2"/>
  <c r="H27" i="2"/>
  <c r="H26" i="2"/>
  <c r="H19" i="2"/>
  <c r="H24" i="2"/>
  <c r="H5" i="2"/>
  <c r="H12" i="2"/>
  <c r="H23" i="2"/>
  <c r="H22" i="2"/>
  <c r="H25" i="2"/>
  <c r="H8" i="2"/>
  <c r="H9" i="2"/>
  <c r="H13" i="2"/>
  <c r="H7" i="2"/>
  <c r="H4" i="2"/>
  <c r="H18" i="2"/>
  <c r="H6" i="2"/>
  <c r="H21" i="2"/>
  <c r="H14" i="2"/>
  <c r="H11" i="2"/>
  <c r="H17" i="2"/>
  <c r="H28" i="2"/>
  <c r="H20" i="2"/>
  <c r="E10" i="2"/>
  <c r="E16" i="2"/>
  <c r="E3" i="2"/>
  <c r="E15" i="2"/>
  <c r="E27" i="2"/>
  <c r="E26" i="2"/>
  <c r="E19" i="2"/>
  <c r="E24" i="2"/>
  <c r="E5" i="2"/>
  <c r="E12" i="2"/>
  <c r="E23" i="2"/>
  <c r="E22" i="2"/>
  <c r="E25" i="2"/>
  <c r="E8" i="2"/>
  <c r="E9" i="2"/>
  <c r="E13" i="2"/>
  <c r="E7" i="2"/>
  <c r="E4" i="2"/>
  <c r="E18" i="2"/>
  <c r="E6" i="2"/>
  <c r="E21" i="2"/>
  <c r="E14" i="2"/>
  <c r="E11" i="2"/>
  <c r="E17" i="2"/>
  <c r="E28" i="2"/>
  <c r="D10" i="2"/>
  <c r="D16" i="2"/>
  <c r="D3" i="2"/>
  <c r="D15" i="2"/>
  <c r="D27" i="2"/>
  <c r="D26" i="2"/>
  <c r="D19" i="2"/>
  <c r="D24" i="2"/>
  <c r="D5" i="2"/>
  <c r="D12" i="2"/>
  <c r="D23" i="2"/>
  <c r="D22" i="2"/>
  <c r="D25" i="2"/>
  <c r="D8" i="2"/>
  <c r="D9" i="2"/>
  <c r="D13" i="2"/>
  <c r="D7" i="2"/>
  <c r="D4" i="2"/>
  <c r="D18" i="2"/>
  <c r="D6" i="2"/>
  <c r="D21" i="2"/>
  <c r="D14" i="2"/>
  <c r="D11" i="2"/>
  <c r="D17" i="2"/>
  <c r="D28" i="2"/>
  <c r="E20" i="2"/>
  <c r="D20" i="2"/>
  <c r="C21" i="2" l="1"/>
  <c r="F21" i="2" s="1"/>
  <c r="G6" i="2" s="1"/>
  <c r="C14" i="2"/>
  <c r="F14" i="2" s="1"/>
  <c r="C11" i="2"/>
  <c r="F11" i="2" s="1"/>
  <c r="G10" i="2" s="1"/>
  <c r="C17" i="2"/>
  <c r="F17" i="2" s="1"/>
  <c r="G16" i="2" s="1"/>
  <c r="C28" i="2"/>
  <c r="F28" i="2" s="1"/>
  <c r="C6" i="2"/>
  <c r="F6" i="2" s="1"/>
  <c r="G5" i="2" s="1"/>
  <c r="C10" i="2"/>
  <c r="F10" i="2" s="1"/>
  <c r="C16" i="2"/>
  <c r="F16" i="2" s="1"/>
  <c r="C3" i="2"/>
  <c r="F3" i="2" s="1"/>
  <c r="C15" i="2"/>
  <c r="F15" i="2" s="1"/>
  <c r="C27" i="2"/>
  <c r="F27" i="2" s="1"/>
  <c r="C26" i="2"/>
  <c r="F26" i="2" s="1"/>
  <c r="G25" i="2" s="1"/>
  <c r="C19" i="2"/>
  <c r="F19" i="2" s="1"/>
  <c r="C24" i="2"/>
  <c r="F24" i="2" s="1"/>
  <c r="G23" i="2" s="1"/>
  <c r="C5" i="2"/>
  <c r="F5" i="2" s="1"/>
  <c r="C12" i="2"/>
  <c r="F12" i="2" s="1"/>
  <c r="G11" i="2" s="1"/>
  <c r="C23" i="2"/>
  <c r="F23" i="2" s="1"/>
  <c r="C22" i="2"/>
  <c r="F22" i="2" s="1"/>
  <c r="G21" i="2" s="1"/>
  <c r="C25" i="2"/>
  <c r="F25" i="2" s="1"/>
  <c r="C8" i="2"/>
  <c r="F8" i="2" s="1"/>
  <c r="G7" i="2" s="1"/>
  <c r="C9" i="2"/>
  <c r="F9" i="2" s="1"/>
  <c r="G8" i="2" s="1"/>
  <c r="C13" i="2"/>
  <c r="F13" i="2" s="1"/>
  <c r="G12" i="2" s="1"/>
  <c r="C7" i="2"/>
  <c r="F7" i="2" s="1"/>
  <c r="G13" i="2" s="1"/>
  <c r="C4" i="2"/>
  <c r="F4" i="2" s="1"/>
  <c r="C18" i="2"/>
  <c r="F18" i="2" s="1"/>
  <c r="C20" i="2"/>
  <c r="F20" i="2" s="1"/>
  <c r="G19" i="2" s="1"/>
  <c r="G26" i="2" l="1"/>
  <c r="G18" i="2"/>
  <c r="G17" i="2"/>
  <c r="G27" i="2"/>
  <c r="G22" i="2"/>
  <c r="G24" i="2"/>
  <c r="G4" i="2"/>
  <c r="G15" i="2"/>
  <c r="G20" i="2"/>
  <c r="G9" i="2"/>
  <c r="G3" i="2"/>
  <c r="G14" i="2"/>
  <c r="D29" i="1"/>
  <c r="E29" i="1"/>
  <c r="F29" i="1"/>
  <c r="G29" i="1"/>
  <c r="H29" i="1"/>
  <c r="I29" i="1"/>
  <c r="C29" i="1"/>
  <c r="J11" i="1"/>
  <c r="K11" i="1"/>
  <c r="J23" i="1" l="1"/>
  <c r="K23" i="1"/>
  <c r="J18" i="1"/>
  <c r="K18" i="1"/>
  <c r="J19" i="1"/>
  <c r="K19" i="1"/>
  <c r="J3" i="1"/>
  <c r="K3" i="1"/>
  <c r="J17" i="1"/>
  <c r="K17" i="1"/>
  <c r="J28" i="1"/>
  <c r="K28" i="1"/>
  <c r="J27" i="1"/>
  <c r="K27" i="1"/>
  <c r="J22" i="1"/>
  <c r="K22" i="1"/>
  <c r="J26" i="1"/>
  <c r="K26" i="1"/>
  <c r="J5" i="1"/>
  <c r="K5" i="1"/>
  <c r="J21" i="1"/>
  <c r="K21" i="1"/>
  <c r="J24" i="1"/>
  <c r="K24" i="1"/>
  <c r="J20" i="1"/>
  <c r="K20" i="1"/>
  <c r="J25" i="1"/>
  <c r="K25" i="1"/>
  <c r="J9" i="1"/>
  <c r="K9" i="1"/>
  <c r="J7" i="1"/>
  <c r="K7" i="1"/>
  <c r="J16" i="1"/>
  <c r="K16" i="1"/>
  <c r="J8" i="1"/>
  <c r="K8" i="1"/>
  <c r="J6" i="1"/>
  <c r="K6" i="1"/>
  <c r="J13" i="1"/>
  <c r="K13" i="1"/>
  <c r="J14" i="1"/>
  <c r="K14" i="1"/>
  <c r="J15" i="1"/>
  <c r="K15" i="1"/>
  <c r="J12" i="1"/>
  <c r="K12" i="1"/>
  <c r="J4" i="1"/>
  <c r="K4" i="1"/>
  <c r="J10" i="1"/>
  <c r="K10" i="1"/>
</calcChain>
</file>

<file path=xl/comments1.xml><?xml version="1.0" encoding="utf-8"?>
<comments xmlns="http://schemas.openxmlformats.org/spreadsheetml/2006/main">
  <authors>
    <author>student</author>
  </authors>
  <commentList>
    <comment ref="I28" authorId="0" shapeId="0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<sst xmlns="http://schemas.openxmlformats.org/spreadsheetml/2006/main" count="76" uniqueCount="74">
  <si>
    <t>姓名</t>
    <phoneticPr fontId="1" type="noConversion"/>
  </si>
  <si>
    <t>安順國中104學年度第二學期一年七班第一次定期成績表</t>
    <phoneticPr fontId="1" type="noConversion"/>
  </si>
  <si>
    <t>泰祥</t>
    <phoneticPr fontId="1" type="noConversion"/>
  </si>
  <si>
    <t>義凱</t>
    <phoneticPr fontId="1" type="noConversion"/>
  </si>
  <si>
    <t>育昇</t>
    <phoneticPr fontId="1" type="noConversion"/>
  </si>
  <si>
    <t>冠伯</t>
    <phoneticPr fontId="1" type="noConversion"/>
  </si>
  <si>
    <t>啟睿</t>
    <phoneticPr fontId="1" type="noConversion"/>
  </si>
  <si>
    <t>貴倫</t>
    <phoneticPr fontId="1" type="noConversion"/>
  </si>
  <si>
    <t>俊彥</t>
    <phoneticPr fontId="1" type="noConversion"/>
  </si>
  <si>
    <t>亦廷</t>
    <phoneticPr fontId="1" type="noConversion"/>
  </si>
  <si>
    <t>伯源</t>
    <phoneticPr fontId="1" type="noConversion"/>
  </si>
  <si>
    <t>柏漢</t>
    <phoneticPr fontId="1" type="noConversion"/>
  </si>
  <si>
    <t>偉傑</t>
    <phoneticPr fontId="1" type="noConversion"/>
  </si>
  <si>
    <t>富偉</t>
    <phoneticPr fontId="1" type="noConversion"/>
  </si>
  <si>
    <t>博益</t>
    <phoneticPr fontId="1" type="noConversion"/>
  </si>
  <si>
    <t>宇倫</t>
    <phoneticPr fontId="1" type="noConversion"/>
  </si>
  <si>
    <t>司旗</t>
    <phoneticPr fontId="1" type="noConversion"/>
  </si>
  <si>
    <t>家蚊</t>
    <phoneticPr fontId="1" type="noConversion"/>
  </si>
  <si>
    <t>嘉慧</t>
    <phoneticPr fontId="1" type="noConversion"/>
  </si>
  <si>
    <t>昱婷</t>
    <phoneticPr fontId="1" type="noConversion"/>
  </si>
  <si>
    <t>紫雲</t>
    <phoneticPr fontId="1" type="noConversion"/>
  </si>
  <si>
    <t>暖鴯</t>
    <phoneticPr fontId="1" type="noConversion"/>
  </si>
  <si>
    <t>子怡</t>
    <phoneticPr fontId="1" type="noConversion"/>
  </si>
  <si>
    <t>冠霖</t>
    <phoneticPr fontId="1" type="noConversion"/>
  </si>
  <si>
    <t>彭銳</t>
    <phoneticPr fontId="1" type="noConversion"/>
  </si>
  <si>
    <t>以林</t>
    <phoneticPr fontId="1" type="noConversion"/>
  </si>
  <si>
    <t>家林</t>
    <phoneticPr fontId="1" type="noConversion"/>
  </si>
  <si>
    <t>國語</t>
    <phoneticPr fontId="1" type="noConversion"/>
  </si>
  <si>
    <t>英語</t>
    <phoneticPr fontId="1" type="noConversion"/>
  </si>
  <si>
    <t>數學</t>
    <phoneticPr fontId="1" type="noConversion"/>
  </si>
  <si>
    <t>生物</t>
    <phoneticPr fontId="1" type="noConversion"/>
  </si>
  <si>
    <t>歷史</t>
    <phoneticPr fontId="1" type="noConversion"/>
  </si>
  <si>
    <t>地理</t>
    <phoneticPr fontId="1" type="noConversion"/>
  </si>
  <si>
    <t>公民</t>
    <phoneticPr fontId="1" type="noConversion"/>
  </si>
  <si>
    <t>總分</t>
    <phoneticPr fontId="1" type="noConversion"/>
  </si>
  <si>
    <t>平均</t>
    <phoneticPr fontId="1" type="noConversion"/>
  </si>
  <si>
    <t>名次</t>
    <phoneticPr fontId="1" type="noConversion"/>
  </si>
  <si>
    <t>座號</t>
    <phoneticPr fontId="1" type="noConversion"/>
  </si>
  <si>
    <t>親愛的家長:上表示成績單 他.她們可以在進步。</t>
    <phoneticPr fontId="1" type="noConversion"/>
  </si>
  <si>
    <t xml:space="preserve">班長:王泰祥
 副班長:廖倚林
 風紀:除紫雲 </t>
    <phoneticPr fontId="1" type="noConversion"/>
  </si>
  <si>
    <t>座號</t>
  </si>
  <si>
    <t>姓名</t>
  </si>
  <si>
    <t>泰祥</t>
  </si>
  <si>
    <t>義凱</t>
  </si>
  <si>
    <t>育昇</t>
  </si>
  <si>
    <t>冠伯</t>
  </si>
  <si>
    <t>啟睿</t>
  </si>
  <si>
    <t>貴倫</t>
  </si>
  <si>
    <t>俊彥</t>
  </si>
  <si>
    <t>亦廷</t>
  </si>
  <si>
    <t>伯源</t>
  </si>
  <si>
    <t>柏漢</t>
  </si>
  <si>
    <t>偉傑</t>
  </si>
  <si>
    <t>富偉</t>
  </si>
  <si>
    <t>博益</t>
  </si>
  <si>
    <t>宇倫</t>
  </si>
  <si>
    <t>司旗</t>
  </si>
  <si>
    <t>家蚊</t>
  </si>
  <si>
    <t>嘉慧</t>
  </si>
  <si>
    <t>昱婷</t>
  </si>
  <si>
    <t>紫雲</t>
  </si>
  <si>
    <t>暖鴯</t>
  </si>
  <si>
    <t>子怡</t>
  </si>
  <si>
    <t>冠霖</t>
  </si>
  <si>
    <t>彭銳</t>
  </si>
  <si>
    <t>以林</t>
  </si>
  <si>
    <t>家林</t>
  </si>
  <si>
    <t>英文</t>
    <phoneticPr fontId="1" type="noConversion"/>
  </si>
  <si>
    <t>加權計分</t>
    <phoneticPr fontId="1" type="noConversion"/>
  </si>
  <si>
    <t>加權平均</t>
    <phoneticPr fontId="1" type="noConversion"/>
  </si>
  <si>
    <t>原始名次</t>
    <phoneticPr fontId="1" type="noConversion"/>
  </si>
  <si>
    <t>加權名次</t>
    <phoneticPr fontId="1" type="noConversion"/>
  </si>
  <si>
    <t>盧秉琮</t>
    <phoneticPr fontId="1" type="noConversion"/>
  </si>
  <si>
    <t>安順國中104學年度第二學期一年七班第一次定期成績表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</si>
</sst>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FFC000"/>
      <name val="新細明體"/>
      <family val="2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2"/>
      <color rgb="FF0070C0"/>
      <name val="新細明體"/>
      <family val="2"/>
      <charset val="136"/>
      <scheme val="minor"/>
    </font>
    <font>
      <sz val="12"/>
      <color rgb="FF92D050"/>
      <name val="新細明體"/>
      <family val="2"/>
      <charset val="136"/>
      <scheme val="minor"/>
    </font>
    <font>
      <sz val="12"/>
      <color rgb="FFC00000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theme="5"/>
      <name val="新細明體"/>
      <family val="2"/>
      <charset val="136"/>
      <scheme val="minor"/>
    </font>
    <font>
      <sz val="12"/>
      <color theme="6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140" zoomScaleNormal="140" workbookViewId="0">
      <selection activeCell="L3" sqref="L3"/>
    </sheetView>
  </sheetViews>
  <sheetFormatPr defaultRowHeight="16.5" x14ac:dyDescent="0.25"/>
  <cols>
    <col min="1" max="2" width="4.625" customWidth="1"/>
    <col min="3" max="3" width="4.625" style="1" customWidth="1"/>
    <col min="4" max="4" width="4.625" style="2" customWidth="1"/>
    <col min="5" max="5" width="4.625" style="3" customWidth="1"/>
    <col min="6" max="6" width="4.625" style="4" customWidth="1"/>
    <col min="7" max="7" width="4.625" style="5" customWidth="1"/>
    <col min="8" max="8" width="4.625" style="6" customWidth="1"/>
    <col min="9" max="9" width="4.625" style="7" customWidth="1"/>
    <col min="10" max="10" width="4.625" style="8" customWidth="1"/>
    <col min="11" max="11" width="4.625" style="9" customWidth="1"/>
    <col min="12" max="12" width="4.625" customWidth="1"/>
    <col min="14" max="14" width="9.625" customWidth="1"/>
  </cols>
  <sheetData>
    <row r="1" spans="1:14" x14ac:dyDescent="0.25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x14ac:dyDescent="0.25">
      <c r="A2" s="10" t="s">
        <v>37</v>
      </c>
      <c r="B2" s="10" t="s">
        <v>0</v>
      </c>
      <c r="C2" s="11" t="s">
        <v>27</v>
      </c>
      <c r="D2" s="12" t="s">
        <v>28</v>
      </c>
      <c r="E2" s="13" t="s">
        <v>29</v>
      </c>
      <c r="F2" s="14" t="s">
        <v>30</v>
      </c>
      <c r="G2" s="15" t="s">
        <v>31</v>
      </c>
      <c r="H2" s="16" t="s">
        <v>32</v>
      </c>
      <c r="I2" s="17" t="s">
        <v>33</v>
      </c>
      <c r="J2" s="18" t="s">
        <v>34</v>
      </c>
      <c r="K2" s="19" t="s">
        <v>35</v>
      </c>
      <c r="L2" s="10" t="s">
        <v>36</v>
      </c>
      <c r="M2" s="24" t="s">
        <v>39</v>
      </c>
      <c r="N2" s="20"/>
    </row>
    <row r="3" spans="1:14" x14ac:dyDescent="0.25">
      <c r="A3" s="10">
        <v>5</v>
      </c>
      <c r="B3" s="10" t="s">
        <v>6</v>
      </c>
      <c r="C3" s="11">
        <v>100</v>
      </c>
      <c r="D3" s="12">
        <v>100</v>
      </c>
      <c r="E3" s="13">
        <v>99</v>
      </c>
      <c r="F3" s="14">
        <v>98</v>
      </c>
      <c r="G3" s="15">
        <v>87</v>
      </c>
      <c r="H3" s="16">
        <v>89</v>
      </c>
      <c r="I3" s="17">
        <v>99</v>
      </c>
      <c r="J3" s="18">
        <f t="shared" ref="J3:J28" si="0">SUM(C3:I3)</f>
        <v>672</v>
      </c>
      <c r="K3" s="19">
        <f t="shared" ref="K3:K28" si="1">AVERAGE(C3:I3)</f>
        <v>96</v>
      </c>
      <c r="L3" s="10">
        <v>1</v>
      </c>
      <c r="M3" s="20"/>
      <c r="N3" s="20"/>
    </row>
    <row r="4" spans="1:14" ht="15" customHeight="1" x14ac:dyDescent="0.25">
      <c r="A4" s="10">
        <v>25</v>
      </c>
      <c r="B4" s="10" t="s">
        <v>25</v>
      </c>
      <c r="C4" s="11">
        <v>89</v>
      </c>
      <c r="D4" s="12">
        <v>100</v>
      </c>
      <c r="E4" s="13">
        <v>84</v>
      </c>
      <c r="F4" s="14">
        <v>78</v>
      </c>
      <c r="G4" s="15">
        <v>95</v>
      </c>
      <c r="H4" s="16">
        <v>88</v>
      </c>
      <c r="I4" s="17">
        <v>98</v>
      </c>
      <c r="J4" s="18">
        <f t="shared" si="0"/>
        <v>632</v>
      </c>
      <c r="K4" s="19">
        <f t="shared" si="1"/>
        <v>90.285714285714292</v>
      </c>
      <c r="L4" s="10">
        <v>2</v>
      </c>
      <c r="M4" s="20"/>
      <c r="N4" s="20"/>
    </row>
    <row r="5" spans="1:14" ht="15" customHeight="1" x14ac:dyDescent="0.25">
      <c r="A5" s="10">
        <v>11</v>
      </c>
      <c r="B5" s="10" t="s">
        <v>12</v>
      </c>
      <c r="C5" s="11">
        <v>89</v>
      </c>
      <c r="D5" s="12">
        <v>100</v>
      </c>
      <c r="E5" s="13">
        <v>99</v>
      </c>
      <c r="F5" s="14">
        <v>67</v>
      </c>
      <c r="G5" s="15">
        <v>88</v>
      </c>
      <c r="H5" s="16">
        <v>89</v>
      </c>
      <c r="I5" s="17">
        <v>85</v>
      </c>
      <c r="J5" s="18">
        <f t="shared" si="0"/>
        <v>617</v>
      </c>
      <c r="K5" s="19">
        <f t="shared" si="1"/>
        <v>88.142857142857139</v>
      </c>
      <c r="L5" s="10">
        <v>3</v>
      </c>
      <c r="M5" s="20"/>
      <c r="N5" s="20"/>
    </row>
    <row r="6" spans="1:14" x14ac:dyDescent="0.25">
      <c r="A6" s="10">
        <v>20</v>
      </c>
      <c r="B6" s="10" t="s">
        <v>20</v>
      </c>
      <c r="C6" s="11">
        <v>89</v>
      </c>
      <c r="D6" s="12">
        <v>100</v>
      </c>
      <c r="E6" s="13">
        <v>98</v>
      </c>
      <c r="F6" s="14">
        <v>85</v>
      </c>
      <c r="G6" s="15">
        <v>95</v>
      </c>
      <c r="H6" s="16">
        <v>76</v>
      </c>
      <c r="I6" s="17">
        <v>74</v>
      </c>
      <c r="J6" s="18">
        <f t="shared" si="0"/>
        <v>617</v>
      </c>
      <c r="K6" s="19">
        <f t="shared" si="1"/>
        <v>88.142857142857139</v>
      </c>
      <c r="L6" s="10">
        <v>3</v>
      </c>
      <c r="M6" s="20"/>
      <c r="N6" s="20"/>
    </row>
    <row r="7" spans="1:14" x14ac:dyDescent="0.25">
      <c r="A7" s="10">
        <v>17</v>
      </c>
      <c r="B7" s="10" t="s">
        <v>17</v>
      </c>
      <c r="C7" s="11">
        <v>89</v>
      </c>
      <c r="D7" s="12">
        <v>85</v>
      </c>
      <c r="E7" s="13">
        <v>88</v>
      </c>
      <c r="F7" s="14">
        <v>99</v>
      </c>
      <c r="G7" s="15">
        <v>87</v>
      </c>
      <c r="H7" s="16">
        <v>65</v>
      </c>
      <c r="I7" s="17">
        <v>100</v>
      </c>
      <c r="J7" s="18">
        <f t="shared" si="0"/>
        <v>613</v>
      </c>
      <c r="K7" s="19">
        <f t="shared" si="1"/>
        <v>87.571428571428569</v>
      </c>
      <c r="L7" s="10">
        <v>5</v>
      </c>
      <c r="M7" s="20"/>
      <c r="N7" s="20"/>
    </row>
    <row r="8" spans="1:14" x14ac:dyDescent="0.25">
      <c r="A8" s="10">
        <v>19</v>
      </c>
      <c r="B8" s="10" t="s">
        <v>19</v>
      </c>
      <c r="C8" s="11">
        <v>89</v>
      </c>
      <c r="D8" s="12">
        <v>99</v>
      </c>
      <c r="E8" s="13">
        <v>88</v>
      </c>
      <c r="F8" s="14">
        <v>85</v>
      </c>
      <c r="G8" s="15">
        <v>99</v>
      </c>
      <c r="H8" s="16">
        <v>82</v>
      </c>
      <c r="I8" s="17">
        <v>66</v>
      </c>
      <c r="J8" s="18">
        <f t="shared" si="0"/>
        <v>608</v>
      </c>
      <c r="K8" s="19">
        <f t="shared" si="1"/>
        <v>86.857142857142861</v>
      </c>
      <c r="L8" s="10">
        <v>6</v>
      </c>
      <c r="M8" s="20"/>
      <c r="N8" s="20"/>
    </row>
    <row r="9" spans="1:14" x14ac:dyDescent="0.25">
      <c r="A9" s="10">
        <v>16</v>
      </c>
      <c r="B9" s="10" t="s">
        <v>16</v>
      </c>
      <c r="C9" s="11">
        <v>89</v>
      </c>
      <c r="D9" s="12">
        <v>100</v>
      </c>
      <c r="E9" s="13">
        <v>85</v>
      </c>
      <c r="F9" s="14">
        <v>85</v>
      </c>
      <c r="G9" s="15">
        <v>87</v>
      </c>
      <c r="H9" s="16">
        <v>86</v>
      </c>
      <c r="I9" s="17">
        <v>66</v>
      </c>
      <c r="J9" s="18">
        <f t="shared" si="0"/>
        <v>598</v>
      </c>
      <c r="K9" s="19">
        <f t="shared" si="1"/>
        <v>85.428571428571431</v>
      </c>
      <c r="L9" s="10">
        <v>7</v>
      </c>
      <c r="M9" s="20"/>
      <c r="N9" s="20"/>
    </row>
    <row r="10" spans="1:14" x14ac:dyDescent="0.25">
      <c r="A10" s="10">
        <v>26</v>
      </c>
      <c r="B10" s="10" t="s">
        <v>26</v>
      </c>
      <c r="C10" s="11">
        <v>89</v>
      </c>
      <c r="D10" s="12">
        <v>85</v>
      </c>
      <c r="E10" s="13">
        <v>85</v>
      </c>
      <c r="F10" s="14">
        <v>65</v>
      </c>
      <c r="G10" s="15">
        <v>78</v>
      </c>
      <c r="H10" s="16">
        <v>84</v>
      </c>
      <c r="I10" s="17">
        <v>89</v>
      </c>
      <c r="J10" s="18">
        <f t="shared" si="0"/>
        <v>575</v>
      </c>
      <c r="K10" s="19">
        <f t="shared" si="1"/>
        <v>82.142857142857139</v>
      </c>
      <c r="L10" s="10">
        <v>8</v>
      </c>
      <c r="M10" s="20"/>
      <c r="N10" s="20"/>
    </row>
    <row r="11" spans="1:14" x14ac:dyDescent="0.25">
      <c r="A11" s="10">
        <v>1</v>
      </c>
      <c r="B11" s="10" t="s">
        <v>2</v>
      </c>
      <c r="C11" s="11">
        <v>89</v>
      </c>
      <c r="D11" s="12">
        <v>100</v>
      </c>
      <c r="E11" s="13">
        <v>88</v>
      </c>
      <c r="F11" s="14">
        <v>76</v>
      </c>
      <c r="G11" s="15">
        <v>56</v>
      </c>
      <c r="H11" s="16">
        <v>85</v>
      </c>
      <c r="I11" s="17">
        <v>88</v>
      </c>
      <c r="J11" s="18">
        <f t="shared" si="0"/>
        <v>582</v>
      </c>
      <c r="K11" s="19">
        <f t="shared" si="1"/>
        <v>83.142857142857139</v>
      </c>
      <c r="L11" s="10">
        <v>9</v>
      </c>
      <c r="M11" s="20"/>
      <c r="N11" s="20"/>
    </row>
    <row r="12" spans="1:14" x14ac:dyDescent="0.25">
      <c r="A12" s="10">
        <v>24</v>
      </c>
      <c r="B12" s="10" t="s">
        <v>24</v>
      </c>
      <c r="C12" s="11">
        <v>89</v>
      </c>
      <c r="D12" s="12">
        <v>87</v>
      </c>
      <c r="E12" s="13">
        <v>88</v>
      </c>
      <c r="F12" s="14">
        <v>70</v>
      </c>
      <c r="G12" s="15">
        <v>69</v>
      </c>
      <c r="H12" s="16">
        <v>78</v>
      </c>
      <c r="I12" s="17">
        <v>88</v>
      </c>
      <c r="J12" s="18">
        <f t="shared" si="0"/>
        <v>569</v>
      </c>
      <c r="K12" s="19">
        <f t="shared" si="1"/>
        <v>81.285714285714292</v>
      </c>
      <c r="L12" s="10">
        <v>10</v>
      </c>
      <c r="M12" s="20"/>
      <c r="N12" s="20"/>
    </row>
    <row r="13" spans="1:14" x14ac:dyDescent="0.25">
      <c r="A13" s="10">
        <v>21</v>
      </c>
      <c r="B13" s="10" t="s">
        <v>21</v>
      </c>
      <c r="C13" s="11">
        <v>89</v>
      </c>
      <c r="D13" s="12">
        <v>87</v>
      </c>
      <c r="E13" s="13">
        <v>75</v>
      </c>
      <c r="F13" s="14">
        <v>85</v>
      </c>
      <c r="G13" s="15">
        <v>87</v>
      </c>
      <c r="H13" s="16">
        <v>86</v>
      </c>
      <c r="I13" s="17">
        <v>68</v>
      </c>
      <c r="J13" s="18">
        <f t="shared" si="0"/>
        <v>577</v>
      </c>
      <c r="K13" s="19">
        <f t="shared" si="1"/>
        <v>82.428571428571431</v>
      </c>
      <c r="L13" s="10">
        <v>11</v>
      </c>
      <c r="M13" s="20"/>
      <c r="N13" s="20"/>
    </row>
    <row r="14" spans="1:14" x14ac:dyDescent="0.25">
      <c r="A14" s="10">
        <v>22</v>
      </c>
      <c r="B14" s="10" t="s">
        <v>22</v>
      </c>
      <c r="C14" s="11">
        <v>89</v>
      </c>
      <c r="D14" s="12">
        <v>99</v>
      </c>
      <c r="E14" s="13">
        <v>85</v>
      </c>
      <c r="F14" s="14">
        <v>99</v>
      </c>
      <c r="G14" s="15">
        <v>31</v>
      </c>
      <c r="H14" s="16">
        <v>66</v>
      </c>
      <c r="I14" s="17">
        <v>87</v>
      </c>
      <c r="J14" s="18">
        <f t="shared" si="0"/>
        <v>556</v>
      </c>
      <c r="K14" s="19">
        <f t="shared" si="1"/>
        <v>79.428571428571431</v>
      </c>
      <c r="L14" s="10">
        <v>12</v>
      </c>
      <c r="M14" s="20"/>
      <c r="N14" s="20"/>
    </row>
    <row r="15" spans="1:14" x14ac:dyDescent="0.25">
      <c r="A15" s="10">
        <v>23</v>
      </c>
      <c r="B15" s="10" t="s">
        <v>23</v>
      </c>
      <c r="C15" s="11">
        <v>89</v>
      </c>
      <c r="D15" s="12">
        <v>85</v>
      </c>
      <c r="E15" s="13">
        <v>65</v>
      </c>
      <c r="F15" s="14">
        <v>68</v>
      </c>
      <c r="G15" s="15">
        <v>75</v>
      </c>
      <c r="H15" s="16">
        <v>89</v>
      </c>
      <c r="I15" s="17">
        <v>66</v>
      </c>
      <c r="J15" s="18">
        <f t="shared" si="0"/>
        <v>537</v>
      </c>
      <c r="K15" s="19">
        <f t="shared" si="1"/>
        <v>76.714285714285708</v>
      </c>
      <c r="L15" s="10">
        <v>13</v>
      </c>
      <c r="M15" s="20"/>
      <c r="N15" s="20"/>
    </row>
    <row r="16" spans="1:14" x14ac:dyDescent="0.25">
      <c r="A16" s="10">
        <v>18</v>
      </c>
      <c r="B16" s="10" t="s">
        <v>18</v>
      </c>
      <c r="C16" s="11">
        <v>89</v>
      </c>
      <c r="D16" s="12">
        <v>97</v>
      </c>
      <c r="E16" s="13">
        <v>78</v>
      </c>
      <c r="F16" s="14">
        <v>85</v>
      </c>
      <c r="G16" s="15">
        <v>46</v>
      </c>
      <c r="H16" s="16">
        <v>85</v>
      </c>
      <c r="I16" s="17">
        <v>68</v>
      </c>
      <c r="J16" s="18">
        <f t="shared" si="0"/>
        <v>548</v>
      </c>
      <c r="K16" s="19">
        <f t="shared" si="1"/>
        <v>78.285714285714292</v>
      </c>
      <c r="L16" s="10">
        <v>14</v>
      </c>
      <c r="M16" s="20"/>
      <c r="N16" s="20"/>
    </row>
    <row r="17" spans="1:12" x14ac:dyDescent="0.25">
      <c r="A17" s="10">
        <v>6</v>
      </c>
      <c r="B17" s="10" t="s">
        <v>7</v>
      </c>
      <c r="C17" s="11">
        <v>89</v>
      </c>
      <c r="D17" s="12">
        <v>87</v>
      </c>
      <c r="E17" s="13">
        <v>85</v>
      </c>
      <c r="F17" s="14">
        <v>66</v>
      </c>
      <c r="G17" s="15">
        <v>75</v>
      </c>
      <c r="H17" s="16">
        <v>78</v>
      </c>
      <c r="I17" s="17">
        <v>79</v>
      </c>
      <c r="J17" s="18">
        <f t="shared" si="0"/>
        <v>559</v>
      </c>
      <c r="K17" s="19">
        <f t="shared" si="1"/>
        <v>79.857142857142861</v>
      </c>
      <c r="L17" s="10">
        <v>15</v>
      </c>
    </row>
    <row r="18" spans="1:12" x14ac:dyDescent="0.25">
      <c r="A18" s="10">
        <v>3</v>
      </c>
      <c r="B18" s="10" t="s">
        <v>4</v>
      </c>
      <c r="C18" s="11">
        <v>89</v>
      </c>
      <c r="D18" s="12">
        <v>90</v>
      </c>
      <c r="E18" s="13">
        <v>85</v>
      </c>
      <c r="F18" s="14">
        <v>98</v>
      </c>
      <c r="G18" s="15">
        <v>46</v>
      </c>
      <c r="H18" s="16">
        <v>65</v>
      </c>
      <c r="I18" s="17">
        <v>54</v>
      </c>
      <c r="J18" s="18">
        <f t="shared" si="0"/>
        <v>527</v>
      </c>
      <c r="K18" s="19">
        <f t="shared" si="1"/>
        <v>75.285714285714292</v>
      </c>
      <c r="L18" s="10">
        <v>16</v>
      </c>
    </row>
    <row r="19" spans="1:12" x14ac:dyDescent="0.25">
      <c r="A19" s="10">
        <v>4</v>
      </c>
      <c r="B19" s="10" t="s">
        <v>5</v>
      </c>
      <c r="C19" s="11">
        <v>89</v>
      </c>
      <c r="D19" s="12">
        <v>88</v>
      </c>
      <c r="E19" s="13">
        <v>76</v>
      </c>
      <c r="F19" s="14">
        <v>85</v>
      </c>
      <c r="G19" s="15">
        <v>55</v>
      </c>
      <c r="H19" s="16">
        <v>65</v>
      </c>
      <c r="I19" s="17">
        <v>85</v>
      </c>
      <c r="J19" s="18">
        <f t="shared" si="0"/>
        <v>543</v>
      </c>
      <c r="K19" s="19">
        <f t="shared" si="1"/>
        <v>77.571428571428569</v>
      </c>
      <c r="L19" s="10">
        <v>17</v>
      </c>
    </row>
    <row r="20" spans="1:12" x14ac:dyDescent="0.25">
      <c r="A20" s="10">
        <v>14</v>
      </c>
      <c r="B20" s="10" t="s">
        <v>15</v>
      </c>
      <c r="C20" s="11">
        <v>89</v>
      </c>
      <c r="D20" s="12">
        <v>90</v>
      </c>
      <c r="E20" s="13">
        <v>67</v>
      </c>
      <c r="F20" s="14">
        <v>55</v>
      </c>
      <c r="G20" s="15">
        <v>78</v>
      </c>
      <c r="H20" s="16">
        <v>65</v>
      </c>
      <c r="I20" s="17">
        <v>78</v>
      </c>
      <c r="J20" s="18">
        <f t="shared" si="0"/>
        <v>522</v>
      </c>
      <c r="K20" s="19">
        <f t="shared" si="1"/>
        <v>74.571428571428569</v>
      </c>
      <c r="L20" s="10">
        <v>18</v>
      </c>
    </row>
    <row r="21" spans="1:12" x14ac:dyDescent="0.25">
      <c r="A21" s="10">
        <v>12</v>
      </c>
      <c r="B21" s="10" t="s">
        <v>13</v>
      </c>
      <c r="C21" s="11">
        <v>89</v>
      </c>
      <c r="D21" s="12">
        <v>100</v>
      </c>
      <c r="E21" s="13">
        <v>84</v>
      </c>
      <c r="F21" s="14">
        <v>75</v>
      </c>
      <c r="G21" s="15">
        <v>79</v>
      </c>
      <c r="H21" s="16">
        <v>13</v>
      </c>
      <c r="I21" s="17">
        <v>65</v>
      </c>
      <c r="J21" s="18">
        <f t="shared" si="0"/>
        <v>505</v>
      </c>
      <c r="K21" s="19">
        <f t="shared" si="1"/>
        <v>72.142857142857139</v>
      </c>
      <c r="L21" s="10">
        <v>19</v>
      </c>
    </row>
    <row r="22" spans="1:12" x14ac:dyDescent="0.25">
      <c r="A22" s="10">
        <v>9</v>
      </c>
      <c r="B22" s="10" t="s">
        <v>10</v>
      </c>
      <c r="C22" s="11">
        <v>89</v>
      </c>
      <c r="D22" s="12">
        <v>65</v>
      </c>
      <c r="E22" s="13">
        <v>88</v>
      </c>
      <c r="F22" s="14">
        <v>69</v>
      </c>
      <c r="G22" s="15">
        <v>85</v>
      </c>
      <c r="H22" s="16">
        <v>68</v>
      </c>
      <c r="I22" s="17">
        <v>55</v>
      </c>
      <c r="J22" s="18">
        <f t="shared" si="0"/>
        <v>519</v>
      </c>
      <c r="K22" s="19">
        <f t="shared" si="1"/>
        <v>74.142857142857139</v>
      </c>
      <c r="L22" s="10">
        <v>20</v>
      </c>
    </row>
    <row r="23" spans="1:12" x14ac:dyDescent="0.25">
      <c r="A23" s="10">
        <v>2</v>
      </c>
      <c r="B23" s="10" t="s">
        <v>3</v>
      </c>
      <c r="C23" s="11">
        <v>89</v>
      </c>
      <c r="D23" s="12">
        <v>68</v>
      </c>
      <c r="E23" s="13">
        <v>88</v>
      </c>
      <c r="F23" s="14">
        <v>54</v>
      </c>
      <c r="G23" s="15">
        <v>35</v>
      </c>
      <c r="H23" s="16">
        <v>65</v>
      </c>
      <c r="I23" s="17">
        <v>78</v>
      </c>
      <c r="J23" s="18">
        <f t="shared" si="0"/>
        <v>477</v>
      </c>
      <c r="K23" s="19">
        <f t="shared" si="1"/>
        <v>68.142857142857139</v>
      </c>
      <c r="L23" s="10">
        <v>21</v>
      </c>
    </row>
    <row r="24" spans="1:12" x14ac:dyDescent="0.25">
      <c r="A24" s="10">
        <v>13</v>
      </c>
      <c r="B24" s="10" t="s">
        <v>14</v>
      </c>
      <c r="C24" s="11">
        <v>89</v>
      </c>
      <c r="D24" s="12">
        <v>65</v>
      </c>
      <c r="E24" s="13">
        <v>76</v>
      </c>
      <c r="F24" s="14">
        <v>51</v>
      </c>
      <c r="G24" s="15">
        <v>65</v>
      </c>
      <c r="H24" s="16">
        <v>75</v>
      </c>
      <c r="I24" s="17">
        <v>74</v>
      </c>
      <c r="J24" s="18">
        <f t="shared" si="0"/>
        <v>495</v>
      </c>
      <c r="K24" s="19">
        <f t="shared" si="1"/>
        <v>70.714285714285708</v>
      </c>
      <c r="L24" s="10">
        <v>22</v>
      </c>
    </row>
    <row r="25" spans="1:12" x14ac:dyDescent="0.25">
      <c r="A25" s="10">
        <v>15</v>
      </c>
      <c r="B25" s="10">
        <v>0</v>
      </c>
      <c r="C25" s="11">
        <v>89</v>
      </c>
      <c r="D25" s="12">
        <v>68</v>
      </c>
      <c r="E25" s="13">
        <v>66</v>
      </c>
      <c r="F25" s="14">
        <v>55</v>
      </c>
      <c r="G25" s="15">
        <v>75</v>
      </c>
      <c r="H25" s="16">
        <v>55</v>
      </c>
      <c r="I25" s="17">
        <v>68</v>
      </c>
      <c r="J25" s="18">
        <f t="shared" si="0"/>
        <v>476</v>
      </c>
      <c r="K25" s="19">
        <f t="shared" si="1"/>
        <v>68</v>
      </c>
      <c r="L25" s="10">
        <v>23</v>
      </c>
    </row>
    <row r="26" spans="1:12" x14ac:dyDescent="0.25">
      <c r="A26" s="10">
        <v>10</v>
      </c>
      <c r="B26" s="10" t="s">
        <v>11</v>
      </c>
      <c r="C26" s="11">
        <v>89</v>
      </c>
      <c r="D26" s="12">
        <v>80</v>
      </c>
      <c r="E26" s="13">
        <v>60</v>
      </c>
      <c r="F26" s="14">
        <v>65</v>
      </c>
      <c r="G26" s="15">
        <v>32</v>
      </c>
      <c r="H26" s="16">
        <v>65</v>
      </c>
      <c r="I26" s="17">
        <v>95</v>
      </c>
      <c r="J26" s="18">
        <f t="shared" si="0"/>
        <v>486</v>
      </c>
      <c r="K26" s="19">
        <f t="shared" si="1"/>
        <v>69.428571428571431</v>
      </c>
      <c r="L26" s="10">
        <v>24</v>
      </c>
    </row>
    <row r="27" spans="1:12" x14ac:dyDescent="0.25">
      <c r="A27" s="10">
        <v>8</v>
      </c>
      <c r="B27" s="10" t="s">
        <v>9</v>
      </c>
      <c r="C27" s="11">
        <v>89</v>
      </c>
      <c r="D27" s="12">
        <v>36</v>
      </c>
      <c r="E27" s="13">
        <v>8</v>
      </c>
      <c r="F27" s="14">
        <v>45</v>
      </c>
      <c r="G27" s="15">
        <v>48</v>
      </c>
      <c r="H27" s="16">
        <v>31</v>
      </c>
      <c r="I27" s="17">
        <v>25</v>
      </c>
      <c r="J27" s="18">
        <f t="shared" si="0"/>
        <v>282</v>
      </c>
      <c r="K27" s="19">
        <f t="shared" si="1"/>
        <v>40.285714285714285</v>
      </c>
      <c r="L27" s="10">
        <v>25</v>
      </c>
    </row>
    <row r="28" spans="1:12" x14ac:dyDescent="0.25">
      <c r="A28" s="10">
        <v>7</v>
      </c>
      <c r="B28" s="10" t="s">
        <v>8</v>
      </c>
      <c r="C28" s="11">
        <v>89</v>
      </c>
      <c r="D28" s="12">
        <v>10</v>
      </c>
      <c r="E28" s="13">
        <v>8</v>
      </c>
      <c r="F28" s="14">
        <v>24</v>
      </c>
      <c r="G28" s="15">
        <v>28</v>
      </c>
      <c r="H28" s="16">
        <v>26</v>
      </c>
      <c r="I28" s="17">
        <v>30</v>
      </c>
      <c r="J28" s="18">
        <f t="shared" si="0"/>
        <v>215</v>
      </c>
      <c r="K28" s="19">
        <f t="shared" si="1"/>
        <v>30.714285714285715</v>
      </c>
      <c r="L28" s="10">
        <v>26</v>
      </c>
    </row>
    <row r="29" spans="1:12" ht="17.25" thickBot="1" x14ac:dyDescent="0.3">
      <c r="C29">
        <f>AVERAGE(C3:C28)</f>
        <v>89.42307692307692</v>
      </c>
      <c r="D29">
        <f t="shared" ref="D29:I29" si="2">AVERAGE(D3:D28)</f>
        <v>83.5</v>
      </c>
      <c r="E29">
        <f t="shared" si="2"/>
        <v>76.769230769230774</v>
      </c>
      <c r="F29">
        <f t="shared" si="2"/>
        <v>72.57692307692308</v>
      </c>
      <c r="G29">
        <f t="shared" si="2"/>
        <v>68.5</v>
      </c>
      <c r="H29">
        <f t="shared" si="2"/>
        <v>69.961538461538467</v>
      </c>
      <c r="I29">
        <f t="shared" si="2"/>
        <v>74.15384615384616</v>
      </c>
      <c r="J29"/>
      <c r="K29"/>
    </row>
    <row r="30" spans="1:12" ht="17.25" thickBot="1" x14ac:dyDescent="0.3">
      <c r="A30" s="21" t="s">
        <v>38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</row>
  </sheetData>
  <sortState ref="A3:L28">
    <sortCondition ref="L3:L28"/>
  </sortState>
  <mergeCells count="3">
    <mergeCell ref="A1:L1"/>
    <mergeCell ref="A30:L30"/>
    <mergeCell ref="M2:N1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tabSelected="1" workbookViewId="0"/>
  </sheetViews>
  <sheetFormatPr defaultRowHeight="16.5" x14ac:dyDescent="0.25"/>
  <sheetData>
    <row r="1" spans="1:9" x14ac:dyDescent="0.25">
      <c r="A1" t="s">
        <v>73</v>
      </c>
    </row>
    <row r="2" spans="1:9" x14ac:dyDescent="0.25">
      <c r="A2" t="s">
        <v>40</v>
      </c>
      <c r="B2" t="s">
        <v>41</v>
      </c>
      <c r="C2" t="s">
        <v>29</v>
      </c>
      <c r="D2" t="s">
        <v>67</v>
      </c>
      <c r="E2" t="s">
        <v>30</v>
      </c>
      <c r="F2" t="s">
        <v>68</v>
      </c>
      <c r="G2" t="s">
        <v>69</v>
      </c>
      <c r="H2" t="s">
        <v>70</v>
      </c>
      <c r="I2" t="s">
        <v>71</v>
      </c>
    </row>
    <row r="3" spans="1:9" x14ac:dyDescent="0.25">
      <c r="A3">
        <v>4</v>
      </c>
      <c r="B3" t="s">
        <v>45</v>
      </c>
      <c r="C3">
        <f>VLOOKUP($A3,工作表1!$A:$L,5,0)</f>
        <v>76</v>
      </c>
      <c r="D3">
        <f>VLOOKUP($A3,工作表1!$A:$L,4,0)</f>
        <v>88</v>
      </c>
      <c r="E3">
        <f>VLOOKUP($A3,工作表1!$A:$L,6,0)</f>
        <v>85</v>
      </c>
      <c r="F3">
        <f t="shared" ref="F3:F28" si="0">C3*5+D3*3+E3*2</f>
        <v>814</v>
      </c>
      <c r="G3">
        <f t="shared" ref="G3:G28" si="1">F4/10</f>
        <v>90.7</v>
      </c>
      <c r="H3">
        <f>VLOOKUP($A3,工作表1!$A:$L,12,0)</f>
        <v>17</v>
      </c>
      <c r="I3">
        <v>1</v>
      </c>
    </row>
    <row r="4" spans="1:9" x14ac:dyDescent="0.25">
      <c r="A4">
        <v>19</v>
      </c>
      <c r="B4" t="s">
        <v>59</v>
      </c>
      <c r="C4">
        <f>VLOOKUP($A4,工作表1!$A:$L,5,0)</f>
        <v>88</v>
      </c>
      <c r="D4">
        <f>VLOOKUP($A4,工作表1!$A:$L,4,0)</f>
        <v>99</v>
      </c>
      <c r="E4">
        <f>VLOOKUP($A4,工作表1!$A:$L,6,0)</f>
        <v>85</v>
      </c>
      <c r="F4">
        <f t="shared" si="0"/>
        <v>907</v>
      </c>
      <c r="G4">
        <f t="shared" si="1"/>
        <v>67</v>
      </c>
      <c r="H4">
        <f>VLOOKUP($A4,工作表1!$A:$L,12,0)</f>
        <v>6</v>
      </c>
      <c r="I4">
        <v>2</v>
      </c>
    </row>
    <row r="5" spans="1:9" x14ac:dyDescent="0.25">
      <c r="A5">
        <v>10</v>
      </c>
      <c r="B5" t="s">
        <v>51</v>
      </c>
      <c r="C5">
        <f>VLOOKUP($A5,工作表1!$A:$L,5,0)</f>
        <v>60</v>
      </c>
      <c r="D5">
        <f>VLOOKUP($A5,工作表1!$A:$L,4,0)</f>
        <v>80</v>
      </c>
      <c r="E5">
        <f>VLOOKUP($A5,工作表1!$A:$L,6,0)</f>
        <v>65</v>
      </c>
      <c r="F5">
        <f t="shared" si="0"/>
        <v>670</v>
      </c>
      <c r="G5">
        <f t="shared" si="1"/>
        <v>80.599999999999994</v>
      </c>
      <c r="H5">
        <f>VLOOKUP($A5,工作表1!$A:$L,12,0)</f>
        <v>24</v>
      </c>
      <c r="I5">
        <v>3</v>
      </c>
    </row>
    <row r="6" spans="1:9" x14ac:dyDescent="0.25">
      <c r="A6">
        <v>21</v>
      </c>
      <c r="B6" t="s">
        <v>61</v>
      </c>
      <c r="C6">
        <f>VLOOKUP($A6,工作表1!$A:$L,5,0)</f>
        <v>75</v>
      </c>
      <c r="D6">
        <f>VLOOKUP($A6,工作表1!$A:$L,4,0)</f>
        <v>87</v>
      </c>
      <c r="E6">
        <f>VLOOKUP($A6,工作表1!$A:$L,6,0)</f>
        <v>85</v>
      </c>
      <c r="F6">
        <f t="shared" si="0"/>
        <v>806</v>
      </c>
      <c r="G6">
        <f t="shared" si="1"/>
        <v>85.1</v>
      </c>
      <c r="H6">
        <f>VLOOKUP($A6,工作表1!$A:$L,12,0)</f>
        <v>11</v>
      </c>
      <c r="I6">
        <v>4</v>
      </c>
    </row>
    <row r="7" spans="1:9" x14ac:dyDescent="0.25">
      <c r="A7">
        <v>18</v>
      </c>
      <c r="B7" t="s">
        <v>58</v>
      </c>
      <c r="C7">
        <f>VLOOKUP($A7,工作表1!$A:$L,5,0)</f>
        <v>78</v>
      </c>
      <c r="D7">
        <f>VLOOKUP($A7,工作表1!$A:$L,4,0)</f>
        <v>97</v>
      </c>
      <c r="E7">
        <f>VLOOKUP($A7,工作表1!$A:$L,6,0)</f>
        <v>85</v>
      </c>
      <c r="F7">
        <f t="shared" si="0"/>
        <v>851</v>
      </c>
      <c r="G7">
        <f t="shared" si="1"/>
        <v>64.400000000000006</v>
      </c>
      <c r="H7">
        <f>VLOOKUP($A7,工作表1!$A:$L,12,0)</f>
        <v>14</v>
      </c>
      <c r="I7">
        <v>5</v>
      </c>
    </row>
    <row r="8" spans="1:9" x14ac:dyDescent="0.25">
      <c r="A8">
        <v>15</v>
      </c>
      <c r="B8" t="s">
        <v>72</v>
      </c>
      <c r="C8">
        <f>VLOOKUP($A8,工作表1!$A:$L,5,0)</f>
        <v>66</v>
      </c>
      <c r="D8">
        <f>VLOOKUP($A8,工作表1!$A:$L,4,0)</f>
        <v>68</v>
      </c>
      <c r="E8">
        <f>VLOOKUP($A8,工作表1!$A:$L,6,0)</f>
        <v>55</v>
      </c>
      <c r="F8">
        <f t="shared" si="0"/>
        <v>644</v>
      </c>
      <c r="G8">
        <f t="shared" si="1"/>
        <v>89.5</v>
      </c>
      <c r="H8">
        <f>VLOOKUP($A8,工作表1!$A:$L,12,0)</f>
        <v>23</v>
      </c>
      <c r="I8">
        <v>6</v>
      </c>
    </row>
    <row r="9" spans="1:9" x14ac:dyDescent="0.25">
      <c r="A9">
        <v>16</v>
      </c>
      <c r="B9" t="s">
        <v>56</v>
      </c>
      <c r="C9">
        <f>VLOOKUP($A9,工作表1!$A:$L,5,0)</f>
        <v>85</v>
      </c>
      <c r="D9">
        <f>VLOOKUP($A9,工作表1!$A:$L,4,0)</f>
        <v>100</v>
      </c>
      <c r="E9">
        <f>VLOOKUP($A9,工作表1!$A:$L,6,0)</f>
        <v>85</v>
      </c>
      <c r="F9">
        <f t="shared" si="0"/>
        <v>895</v>
      </c>
      <c r="G9">
        <f t="shared" si="1"/>
        <v>75.2</v>
      </c>
      <c r="H9">
        <f>VLOOKUP($A9,工作表1!$A:$L,12,0)</f>
        <v>7</v>
      </c>
      <c r="I9">
        <v>7</v>
      </c>
    </row>
    <row r="10" spans="1:9" ht="14.25" customHeight="1" x14ac:dyDescent="0.25">
      <c r="A10">
        <v>2</v>
      </c>
      <c r="B10" t="s">
        <v>43</v>
      </c>
      <c r="C10">
        <f>VLOOKUP($A10,工作表1!$A:$L,5,0)</f>
        <v>88</v>
      </c>
      <c r="D10">
        <f>VLOOKUP($A10,工作表1!$A:$L,4,0)</f>
        <v>68</v>
      </c>
      <c r="E10">
        <f>VLOOKUP($A10,工作表1!$A:$L,6,0)</f>
        <v>54</v>
      </c>
      <c r="F10">
        <f t="shared" si="0"/>
        <v>752</v>
      </c>
      <c r="G10">
        <f t="shared" si="1"/>
        <v>84.1</v>
      </c>
      <c r="H10">
        <f>VLOOKUP($A10,工作表1!$A:$L,12,0)</f>
        <v>21</v>
      </c>
      <c r="I10">
        <v>8</v>
      </c>
    </row>
    <row r="11" spans="1:9" ht="12.75" customHeight="1" x14ac:dyDescent="0.25">
      <c r="A11">
        <v>24</v>
      </c>
      <c r="B11" t="s">
        <v>64</v>
      </c>
      <c r="C11">
        <f>VLOOKUP($A11,工作表1!$A:$L,5,0)</f>
        <v>88</v>
      </c>
      <c r="D11">
        <f>VLOOKUP($A11,工作表1!$A:$L,4,0)</f>
        <v>87</v>
      </c>
      <c r="E11">
        <f>VLOOKUP($A11,工作表1!$A:$L,6,0)</f>
        <v>70</v>
      </c>
      <c r="F11">
        <f t="shared" si="0"/>
        <v>841</v>
      </c>
      <c r="G11">
        <f t="shared" si="1"/>
        <v>92.9</v>
      </c>
      <c r="H11">
        <f>VLOOKUP($A11,工作表1!$A:$L,12,0)</f>
        <v>10</v>
      </c>
      <c r="I11">
        <v>9</v>
      </c>
    </row>
    <row r="12" spans="1:9" x14ac:dyDescent="0.25">
      <c r="A12">
        <v>11</v>
      </c>
      <c r="B12" t="s">
        <v>52</v>
      </c>
      <c r="C12">
        <f>VLOOKUP($A12,工作表1!$A:$L,5,0)</f>
        <v>99</v>
      </c>
      <c r="D12">
        <f>VLOOKUP($A12,工作表1!$A:$L,4,0)</f>
        <v>100</v>
      </c>
      <c r="E12">
        <f>VLOOKUP($A12,工作表1!$A:$L,6,0)</f>
        <v>67</v>
      </c>
      <c r="F12">
        <f t="shared" si="0"/>
        <v>929</v>
      </c>
      <c r="G12">
        <f t="shared" si="1"/>
        <v>89.3</v>
      </c>
      <c r="H12">
        <f>VLOOKUP($A12,工作表1!$A:$L,12,0)</f>
        <v>3</v>
      </c>
      <c r="I12">
        <v>10</v>
      </c>
    </row>
    <row r="13" spans="1:9" x14ac:dyDescent="0.25">
      <c r="A13">
        <v>17</v>
      </c>
      <c r="B13" t="s">
        <v>57</v>
      </c>
      <c r="C13">
        <f>VLOOKUP($A13,工作表1!$A:$L,5,0)</f>
        <v>88</v>
      </c>
      <c r="D13">
        <f>VLOOKUP($A13,工作表1!$A:$L,4,0)</f>
        <v>85</v>
      </c>
      <c r="E13">
        <f>VLOOKUP($A13,工作表1!$A:$L,6,0)</f>
        <v>99</v>
      </c>
      <c r="F13">
        <f t="shared" si="0"/>
        <v>893</v>
      </c>
      <c r="G13">
        <f t="shared" si="1"/>
        <v>71.599999999999994</v>
      </c>
      <c r="H13">
        <f>VLOOKUP($A13,工作表1!$A:$L,12,0)</f>
        <v>5</v>
      </c>
      <c r="I13">
        <v>11</v>
      </c>
    </row>
    <row r="14" spans="1:9" x14ac:dyDescent="0.25">
      <c r="A14">
        <v>23</v>
      </c>
      <c r="B14" t="s">
        <v>63</v>
      </c>
      <c r="C14">
        <f>VLOOKUP($A14,工作表1!$A:$L,5,0)</f>
        <v>65</v>
      </c>
      <c r="D14">
        <f>VLOOKUP($A14,工作表1!$A:$L,4,0)</f>
        <v>85</v>
      </c>
      <c r="E14">
        <f>VLOOKUP($A14,工作表1!$A:$L,6,0)</f>
        <v>68</v>
      </c>
      <c r="F14">
        <f t="shared" si="0"/>
        <v>716</v>
      </c>
      <c r="G14">
        <f t="shared" si="1"/>
        <v>99.1</v>
      </c>
      <c r="H14">
        <f>VLOOKUP($A14,工作表1!$A:$L,12,0)</f>
        <v>13</v>
      </c>
      <c r="I14">
        <v>12</v>
      </c>
    </row>
    <row r="15" spans="1:9" x14ac:dyDescent="0.25">
      <c r="A15">
        <v>5</v>
      </c>
      <c r="B15" t="s">
        <v>46</v>
      </c>
      <c r="C15">
        <f>VLOOKUP($A15,工作表1!$A:$L,5,0)</f>
        <v>99</v>
      </c>
      <c r="D15">
        <f>VLOOKUP($A15,工作表1!$A:$L,4,0)</f>
        <v>100</v>
      </c>
      <c r="E15">
        <f>VLOOKUP($A15,工作表1!$A:$L,6,0)</f>
        <v>98</v>
      </c>
      <c r="F15">
        <f t="shared" si="0"/>
        <v>991</v>
      </c>
      <c r="G15">
        <f t="shared" si="1"/>
        <v>89.1</v>
      </c>
      <c r="H15">
        <f>VLOOKUP($A15,工作表1!$A:$L,12,0)</f>
        <v>1</v>
      </c>
      <c r="I15">
        <v>13</v>
      </c>
    </row>
    <row r="16" spans="1:9" x14ac:dyDescent="0.25">
      <c r="A16">
        <v>3</v>
      </c>
      <c r="B16" t="s">
        <v>44</v>
      </c>
      <c r="C16">
        <f>VLOOKUP($A16,工作表1!$A:$L,5,0)</f>
        <v>85</v>
      </c>
      <c r="D16">
        <f>VLOOKUP($A16,工作表1!$A:$L,4,0)</f>
        <v>90</v>
      </c>
      <c r="E16">
        <f>VLOOKUP($A16,工作表1!$A:$L,6,0)</f>
        <v>98</v>
      </c>
      <c r="F16">
        <f t="shared" si="0"/>
        <v>891</v>
      </c>
      <c r="G16">
        <f t="shared" si="1"/>
        <v>87.6</v>
      </c>
      <c r="H16">
        <f>VLOOKUP($A16,工作表1!$A:$L,12,0)</f>
        <v>16</v>
      </c>
      <c r="I16">
        <v>14</v>
      </c>
    </row>
    <row r="17" spans="1:9" x14ac:dyDescent="0.25">
      <c r="A17">
        <v>25</v>
      </c>
      <c r="B17" t="s">
        <v>65</v>
      </c>
      <c r="C17">
        <f>VLOOKUP($A17,工作表1!$A:$L,5,0)</f>
        <v>84</v>
      </c>
      <c r="D17">
        <f>VLOOKUP($A17,工作表1!$A:$L,4,0)</f>
        <v>100</v>
      </c>
      <c r="E17">
        <f>VLOOKUP($A17,工作表1!$A:$L,6,0)</f>
        <v>78</v>
      </c>
      <c r="F17">
        <f t="shared" si="0"/>
        <v>876</v>
      </c>
      <c r="G17">
        <f t="shared" si="1"/>
        <v>96</v>
      </c>
      <c r="H17">
        <f>VLOOKUP($A17,工作表1!$A:$L,12,0)</f>
        <v>2</v>
      </c>
      <c r="I17">
        <v>15</v>
      </c>
    </row>
    <row r="18" spans="1:9" ht="22.5" customHeight="1" x14ac:dyDescent="0.25">
      <c r="A18">
        <v>20</v>
      </c>
      <c r="B18" t="s">
        <v>60</v>
      </c>
      <c r="C18">
        <f>VLOOKUP($A18,工作表1!$A:$L,5,0)</f>
        <v>98</v>
      </c>
      <c r="D18">
        <f>VLOOKUP($A18,工作表1!$A:$L,4,0)</f>
        <v>100</v>
      </c>
      <c r="E18">
        <f>VLOOKUP($A18,工作表1!$A:$L,6,0)</f>
        <v>85</v>
      </c>
      <c r="F18">
        <f t="shared" si="0"/>
        <v>960</v>
      </c>
      <c r="G18">
        <f t="shared" si="1"/>
        <v>23.8</v>
      </c>
      <c r="H18">
        <f>VLOOKUP($A18,工作表1!$A:$L,12,0)</f>
        <v>3</v>
      </c>
      <c r="I18">
        <v>16</v>
      </c>
    </row>
    <row r="19" spans="1:9" x14ac:dyDescent="0.25">
      <c r="A19">
        <v>8</v>
      </c>
      <c r="B19" t="s">
        <v>49</v>
      </c>
      <c r="C19">
        <f>VLOOKUP($A19,工作表1!$A:$L,5,0)</f>
        <v>8</v>
      </c>
      <c r="D19">
        <f>VLOOKUP($A19,工作表1!$A:$L,4,0)</f>
        <v>36</v>
      </c>
      <c r="E19">
        <f>VLOOKUP($A19,工作表1!$A:$L,6,0)</f>
        <v>45</v>
      </c>
      <c r="F19">
        <f t="shared" si="0"/>
        <v>238</v>
      </c>
      <c r="G19">
        <f t="shared" si="1"/>
        <v>89.2</v>
      </c>
      <c r="H19">
        <f>VLOOKUP($A19,工作表1!$A:$L,12,0)</f>
        <v>25</v>
      </c>
      <c r="I19">
        <v>17</v>
      </c>
    </row>
    <row r="20" spans="1:9" x14ac:dyDescent="0.25">
      <c r="A20">
        <v>1</v>
      </c>
      <c r="B20" t="s">
        <v>42</v>
      </c>
      <c r="C20">
        <f>VLOOKUP($A20,工作表1!$A:$L,5,0)</f>
        <v>88</v>
      </c>
      <c r="D20">
        <f>VLOOKUP($A20,工作表1!$A:$L,4,0)</f>
        <v>100</v>
      </c>
      <c r="E20">
        <f>VLOOKUP($A20,工作表1!$A:$L,6,0)</f>
        <v>76</v>
      </c>
      <c r="F20">
        <f t="shared" si="0"/>
        <v>892</v>
      </c>
      <c r="G20">
        <f t="shared" si="1"/>
        <v>92</v>
      </c>
      <c r="H20">
        <f>VLOOKUP($A20,工作表1!$A:$L,12,0)</f>
        <v>9</v>
      </c>
      <c r="I20">
        <v>18</v>
      </c>
    </row>
    <row r="21" spans="1:9" x14ac:dyDescent="0.25">
      <c r="A21">
        <v>22</v>
      </c>
      <c r="B21" t="s">
        <v>62</v>
      </c>
      <c r="C21">
        <f>VLOOKUP($A21,工作表1!$A:$L,5,0)</f>
        <v>85</v>
      </c>
      <c r="D21">
        <f>VLOOKUP($A21,工作表1!$A:$L,4,0)</f>
        <v>99</v>
      </c>
      <c r="E21">
        <f>VLOOKUP($A21,工作表1!$A:$L,6,0)</f>
        <v>99</v>
      </c>
      <c r="F21">
        <f t="shared" si="0"/>
        <v>920</v>
      </c>
      <c r="G21">
        <f t="shared" si="1"/>
        <v>67.7</v>
      </c>
      <c r="H21">
        <f>VLOOKUP($A21,工作表1!$A:$L,12,0)</f>
        <v>12</v>
      </c>
      <c r="I21">
        <v>19</v>
      </c>
    </row>
    <row r="22" spans="1:9" x14ac:dyDescent="0.25">
      <c r="A22">
        <v>13</v>
      </c>
      <c r="B22" t="s">
        <v>54</v>
      </c>
      <c r="C22">
        <f>VLOOKUP($A22,工作表1!$A:$L,5,0)</f>
        <v>76</v>
      </c>
      <c r="D22">
        <f>VLOOKUP($A22,工作表1!$A:$L,4,0)</f>
        <v>65</v>
      </c>
      <c r="E22">
        <f>VLOOKUP($A22,工作表1!$A:$L,6,0)</f>
        <v>51</v>
      </c>
      <c r="F22">
        <f t="shared" si="0"/>
        <v>677</v>
      </c>
      <c r="G22">
        <f t="shared" si="1"/>
        <v>87</v>
      </c>
      <c r="H22">
        <f>VLOOKUP($A22,工作表1!$A:$L,12,0)</f>
        <v>22</v>
      </c>
      <c r="I22">
        <v>20</v>
      </c>
    </row>
    <row r="23" spans="1:9" x14ac:dyDescent="0.25">
      <c r="A23">
        <v>12</v>
      </c>
      <c r="B23" t="s">
        <v>53</v>
      </c>
      <c r="C23">
        <f>VLOOKUP($A23,工作表1!$A:$L,5,0)</f>
        <v>84</v>
      </c>
      <c r="D23">
        <f>VLOOKUP($A23,工作表1!$A:$L,4,0)</f>
        <v>100</v>
      </c>
      <c r="E23">
        <f>VLOOKUP($A23,工作表1!$A:$L,6,0)</f>
        <v>75</v>
      </c>
      <c r="F23">
        <f t="shared" si="0"/>
        <v>870</v>
      </c>
      <c r="G23">
        <f t="shared" si="1"/>
        <v>77.3</v>
      </c>
      <c r="H23">
        <f>VLOOKUP($A23,工作表1!$A:$L,12,0)</f>
        <v>19</v>
      </c>
      <c r="I23">
        <v>21</v>
      </c>
    </row>
    <row r="24" spans="1:9" ht="21" customHeight="1" x14ac:dyDescent="0.25">
      <c r="A24">
        <v>9</v>
      </c>
      <c r="B24" t="s">
        <v>50</v>
      </c>
      <c r="C24">
        <f>VLOOKUP($A24,工作表1!$A:$L,5,0)</f>
        <v>88</v>
      </c>
      <c r="D24">
        <f>VLOOKUP($A24,工作表1!$A:$L,4,0)</f>
        <v>65</v>
      </c>
      <c r="E24">
        <f>VLOOKUP($A24,工作表1!$A:$L,6,0)</f>
        <v>69</v>
      </c>
      <c r="F24">
        <f t="shared" si="0"/>
        <v>773</v>
      </c>
      <c r="G24">
        <f t="shared" si="1"/>
        <v>71.5</v>
      </c>
      <c r="H24">
        <f>VLOOKUP($A24,工作表1!$A:$L,12,0)</f>
        <v>20</v>
      </c>
      <c r="I24">
        <v>22</v>
      </c>
    </row>
    <row r="25" spans="1:9" x14ac:dyDescent="0.25">
      <c r="A25">
        <v>14</v>
      </c>
      <c r="B25" t="s">
        <v>55</v>
      </c>
      <c r="C25">
        <f>VLOOKUP($A25,工作表1!$A:$L,5,0)</f>
        <v>67</v>
      </c>
      <c r="D25">
        <f>VLOOKUP($A25,工作表1!$A:$L,4,0)</f>
        <v>90</v>
      </c>
      <c r="E25">
        <f>VLOOKUP($A25,工作表1!$A:$L,6,0)</f>
        <v>55</v>
      </c>
      <c r="F25">
        <f t="shared" si="0"/>
        <v>715</v>
      </c>
      <c r="G25">
        <f t="shared" si="1"/>
        <v>11.8</v>
      </c>
      <c r="H25">
        <f>VLOOKUP($A25,工作表1!$A:$L,12,0)</f>
        <v>18</v>
      </c>
      <c r="I25">
        <v>23</v>
      </c>
    </row>
    <row r="26" spans="1:9" x14ac:dyDescent="0.25">
      <c r="A26">
        <v>7</v>
      </c>
      <c r="B26" t="s">
        <v>48</v>
      </c>
      <c r="C26">
        <f>VLOOKUP($A26,工作表1!$A:$L,5,0)</f>
        <v>8</v>
      </c>
      <c r="D26">
        <f>VLOOKUP($A26,工作表1!$A:$L,4,0)</f>
        <v>10</v>
      </c>
      <c r="E26">
        <f>VLOOKUP($A26,工作表1!$A:$L,6,0)</f>
        <v>24</v>
      </c>
      <c r="F26">
        <f t="shared" si="0"/>
        <v>118</v>
      </c>
      <c r="G26">
        <f t="shared" si="1"/>
        <v>81.8</v>
      </c>
      <c r="H26">
        <f>VLOOKUP($A26,工作表1!$A:$L,12,0)</f>
        <v>26</v>
      </c>
      <c r="I26">
        <v>24</v>
      </c>
    </row>
    <row r="27" spans="1:9" x14ac:dyDescent="0.25">
      <c r="A27">
        <v>6</v>
      </c>
      <c r="B27" t="s">
        <v>47</v>
      </c>
      <c r="C27">
        <f>VLOOKUP($A27,工作表1!$A:$L,5,0)</f>
        <v>85</v>
      </c>
      <c r="D27">
        <f>VLOOKUP($A27,工作表1!$A:$L,4,0)</f>
        <v>87</v>
      </c>
      <c r="E27">
        <f>VLOOKUP($A27,工作表1!$A:$L,6,0)</f>
        <v>66</v>
      </c>
      <c r="F27">
        <f t="shared" si="0"/>
        <v>818</v>
      </c>
      <c r="G27">
        <f t="shared" si="1"/>
        <v>81</v>
      </c>
      <c r="H27">
        <f>VLOOKUP($A27,工作表1!$A:$L,12,0)</f>
        <v>15</v>
      </c>
      <c r="I27">
        <v>25</v>
      </c>
    </row>
    <row r="28" spans="1:9" x14ac:dyDescent="0.25">
      <c r="A28">
        <v>26</v>
      </c>
      <c r="B28" t="s">
        <v>66</v>
      </c>
      <c r="C28">
        <f>VLOOKUP($A28,工作表1!$A:$L,5,0)</f>
        <v>85</v>
      </c>
      <c r="D28">
        <f>VLOOKUP($A28,工作表1!$A:$L,4,0)</f>
        <v>85</v>
      </c>
      <c r="E28">
        <f>VLOOKUP($A28,工作表1!$A:$L,6,0)</f>
        <v>65</v>
      </c>
      <c r="F28">
        <f t="shared" si="0"/>
        <v>810</v>
      </c>
      <c r="G28">
        <f t="shared" si="1"/>
        <v>0</v>
      </c>
      <c r="H28">
        <f>VLOOKUP($A28,工作表1!$A:$L,12,0)</f>
        <v>8</v>
      </c>
      <c r="I28">
        <v>26</v>
      </c>
    </row>
  </sheetData>
  <autoFilter ref="A2:I28"/>
  <sortState ref="A3:I28">
    <sortCondition descending="1" ref="G3:G28"/>
  </sortState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2016-02-23T06:35:34Z</dcterms:created>
  <dcterms:modified xsi:type="dcterms:W3CDTF">2016-06-07T06:25:09Z</dcterms:modified>
</cp:coreProperties>
</file>